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2120" yWindow="760" windowWidth="29880" windowHeight="16600" tabRatio="500" activeTab="1"/>
  </bookViews>
  <sheets>
    <sheet name="Raw Data" sheetId="1" r:id="rId1"/>
    <sheet name="Kd" sheetId="2" r:id="rId2"/>
  </sheets>
  <definedNames>
    <definedName name="Licor_YR140917" localSheetId="0">'Raw Data'!$C$1:$G$78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2" l="1"/>
  <c r="F6" i="2"/>
  <c r="F5" i="2"/>
  <c r="F4" i="2"/>
  <c r="F3" i="2"/>
  <c r="F2" i="2"/>
  <c r="B7" i="2"/>
  <c r="B6" i="2"/>
  <c r="B5" i="2"/>
  <c r="B4" i="2"/>
  <c r="B3" i="2"/>
  <c r="B2" i="2"/>
  <c r="E7" i="2"/>
  <c r="D7" i="2"/>
  <c r="C7" i="2"/>
  <c r="C6" i="2"/>
  <c r="E5" i="2"/>
  <c r="D5" i="2"/>
  <c r="C5" i="2"/>
  <c r="C4" i="2"/>
  <c r="E3" i="2"/>
  <c r="D3" i="2"/>
  <c r="C3" i="2"/>
  <c r="E2" i="2"/>
  <c r="D2" i="2"/>
  <c r="C2" i="2"/>
  <c r="M78" i="1"/>
  <c r="M77" i="1"/>
  <c r="M76" i="1"/>
  <c r="M73" i="1"/>
  <c r="M72" i="1"/>
  <c r="M71" i="1"/>
  <c r="M68" i="1"/>
  <c r="M67" i="1"/>
  <c r="M66" i="1"/>
  <c r="M62" i="1"/>
  <c r="M61" i="1"/>
  <c r="M60" i="1"/>
  <c r="M57" i="1"/>
  <c r="M56" i="1"/>
  <c r="M55" i="1"/>
  <c r="M52" i="1"/>
  <c r="M51" i="1"/>
  <c r="M50" i="1"/>
  <c r="M46" i="1"/>
  <c r="M45" i="1"/>
  <c r="M44" i="1"/>
  <c r="M41" i="1"/>
  <c r="M40" i="1"/>
  <c r="M39" i="1"/>
  <c r="M36" i="1"/>
  <c r="M35" i="1"/>
  <c r="M34" i="1"/>
  <c r="M30" i="1"/>
  <c r="M29" i="1"/>
  <c r="M28" i="1"/>
  <c r="M25" i="1"/>
  <c r="M24" i="1"/>
  <c r="M23" i="1"/>
  <c r="M20" i="1"/>
  <c r="M19" i="1"/>
  <c r="M18" i="1"/>
  <c r="M14" i="1"/>
  <c r="M13" i="1"/>
  <c r="M12" i="1"/>
  <c r="M8" i="1"/>
  <c r="M7" i="1"/>
  <c r="M6" i="1"/>
  <c r="D4" i="2"/>
  <c r="E4" i="2"/>
  <c r="D6" i="2"/>
  <c r="E6" i="2"/>
  <c r="L11" i="1"/>
  <c r="L5" i="1"/>
  <c r="J22" i="1"/>
  <c r="K76" i="1"/>
  <c r="L76" i="1"/>
  <c r="K71" i="1"/>
  <c r="L71" i="1"/>
  <c r="K66" i="1"/>
  <c r="L66" i="1"/>
  <c r="K60" i="1"/>
  <c r="L60" i="1"/>
  <c r="L55" i="1"/>
  <c r="K55" i="1"/>
  <c r="L50" i="1"/>
  <c r="K50" i="1"/>
  <c r="L44" i="1"/>
  <c r="K44" i="1"/>
  <c r="L39" i="1"/>
  <c r="K39" i="1"/>
  <c r="K34" i="1"/>
  <c r="L34" i="1"/>
  <c r="K28" i="1"/>
  <c r="L28" i="1"/>
  <c r="K23" i="1"/>
  <c r="L23" i="1"/>
  <c r="K18" i="1"/>
  <c r="L18" i="1"/>
  <c r="K11" i="1"/>
  <c r="K5" i="1"/>
  <c r="I7" i="1"/>
  <c r="H4" i="1"/>
  <c r="I78" i="1"/>
  <c r="H74" i="1"/>
  <c r="J78" i="1"/>
  <c r="I77" i="1"/>
  <c r="J77" i="1"/>
  <c r="I76" i="1"/>
  <c r="J76" i="1"/>
  <c r="I75" i="1"/>
  <c r="J75" i="1"/>
  <c r="H75" i="1"/>
  <c r="I73" i="1"/>
  <c r="H69" i="1"/>
  <c r="J73" i="1"/>
  <c r="I72" i="1"/>
  <c r="J72" i="1"/>
  <c r="I71" i="1"/>
  <c r="J71" i="1"/>
  <c r="I70" i="1"/>
  <c r="J70" i="1"/>
  <c r="H70" i="1"/>
  <c r="I68" i="1"/>
  <c r="H64" i="1"/>
  <c r="J68" i="1"/>
  <c r="I67" i="1"/>
  <c r="J67" i="1"/>
  <c r="I66" i="1"/>
  <c r="J66" i="1"/>
  <c r="I65" i="1"/>
  <c r="J65" i="1"/>
  <c r="H65" i="1"/>
  <c r="I62" i="1"/>
  <c r="H58" i="1"/>
  <c r="J62" i="1"/>
  <c r="I61" i="1"/>
  <c r="J61" i="1"/>
  <c r="I60" i="1"/>
  <c r="J60" i="1"/>
  <c r="I59" i="1"/>
  <c r="J59" i="1"/>
  <c r="H59" i="1"/>
  <c r="I57" i="1"/>
  <c r="H53" i="1"/>
  <c r="J57" i="1"/>
  <c r="I56" i="1"/>
  <c r="J56" i="1"/>
  <c r="I55" i="1"/>
  <c r="J55" i="1"/>
  <c r="I54" i="1"/>
  <c r="J54" i="1"/>
  <c r="H54" i="1"/>
  <c r="I52" i="1"/>
  <c r="H48" i="1"/>
  <c r="J52" i="1"/>
  <c r="I51" i="1"/>
  <c r="J51" i="1"/>
  <c r="I50" i="1"/>
  <c r="J50" i="1"/>
  <c r="I49" i="1"/>
  <c r="J49" i="1"/>
  <c r="H49" i="1"/>
  <c r="I46" i="1"/>
  <c r="H42" i="1"/>
  <c r="J46" i="1"/>
  <c r="I45" i="1"/>
  <c r="J45" i="1"/>
  <c r="I44" i="1"/>
  <c r="J44" i="1"/>
  <c r="I43" i="1"/>
  <c r="J43" i="1"/>
  <c r="H43" i="1"/>
  <c r="I41" i="1"/>
  <c r="H37" i="1"/>
  <c r="J41" i="1"/>
  <c r="I40" i="1"/>
  <c r="J40" i="1"/>
  <c r="I39" i="1"/>
  <c r="J39" i="1"/>
  <c r="I38" i="1"/>
  <c r="J38" i="1"/>
  <c r="H38" i="1"/>
  <c r="I36" i="1"/>
  <c r="H32" i="1"/>
  <c r="J36" i="1"/>
  <c r="I35" i="1"/>
  <c r="J35" i="1"/>
  <c r="I34" i="1"/>
  <c r="J34" i="1"/>
  <c r="I33" i="1"/>
  <c r="J33" i="1"/>
  <c r="H33" i="1"/>
  <c r="I30" i="1"/>
  <c r="H26" i="1"/>
  <c r="J30" i="1"/>
  <c r="I29" i="1"/>
  <c r="J29" i="1"/>
  <c r="I28" i="1"/>
  <c r="J28" i="1"/>
  <c r="I27" i="1"/>
  <c r="J27" i="1"/>
  <c r="H27" i="1"/>
  <c r="I25" i="1"/>
  <c r="H21" i="1"/>
  <c r="J25" i="1"/>
  <c r="I24" i="1"/>
  <c r="J24" i="1"/>
  <c r="I23" i="1"/>
  <c r="J23" i="1"/>
  <c r="I22" i="1"/>
  <c r="I17" i="1"/>
  <c r="H16" i="1"/>
  <c r="J17" i="1"/>
  <c r="I18" i="1"/>
  <c r="J18" i="1"/>
  <c r="H22" i="1"/>
  <c r="I20" i="1"/>
  <c r="J20" i="1"/>
  <c r="I19" i="1"/>
  <c r="J19" i="1"/>
  <c r="H17" i="1"/>
  <c r="I14" i="1"/>
  <c r="H10" i="1"/>
  <c r="J14" i="1"/>
  <c r="I13" i="1"/>
  <c r="J13" i="1"/>
  <c r="I12" i="1"/>
  <c r="J12" i="1"/>
  <c r="I11" i="1"/>
  <c r="J11" i="1"/>
  <c r="H11" i="1"/>
  <c r="I8" i="1"/>
  <c r="J8" i="1"/>
  <c r="J7" i="1"/>
  <c r="I6" i="1"/>
  <c r="J6" i="1"/>
  <c r="I5" i="1"/>
  <c r="J5" i="1"/>
  <c r="H5" i="1"/>
</calcChain>
</file>

<file path=xl/connections.xml><?xml version="1.0" encoding="utf-8"?>
<connections xmlns="http://schemas.openxmlformats.org/spreadsheetml/2006/main">
  <connection id="1" name="Licor_YR140917.txt" type="6" refreshedVersion="0" background="1" saveData="1">
    <textPr fileType="mac" sourceFile="Macintosh HD:Users:kelsey:Desktop:Licor_YR140917.txt" space="1" consecutive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<sst xmlns="http://schemas.openxmlformats.org/spreadsheetml/2006/main" count="34" uniqueCount="28">
  <si>
    <t>DECK (UM)</t>
  </si>
  <si>
    <t>WATERQUANTUM (UM)</t>
  </si>
  <si>
    <t>SPHERICALQUANTUM (UM)</t>
  </si>
  <si>
    <t>Station</t>
  </si>
  <si>
    <t>Depth</t>
  </si>
  <si>
    <t>Date</t>
  </si>
  <si>
    <t>Time</t>
  </si>
  <si>
    <t>5419A</t>
  </si>
  <si>
    <t>5419B</t>
  </si>
  <si>
    <t>5420A</t>
  </si>
  <si>
    <t>5420B</t>
  </si>
  <si>
    <t>5420C</t>
  </si>
  <si>
    <t>5421A</t>
  </si>
  <si>
    <t>5421B</t>
  </si>
  <si>
    <t>5421C</t>
  </si>
  <si>
    <t>5422A</t>
  </si>
  <si>
    <t>5422B</t>
  </si>
  <si>
    <t>Corrected Top (z1=upper limit)</t>
  </si>
  <si>
    <t>Corrected Bottom (z2=bottom limit)</t>
  </si>
  <si>
    <t xml:space="preserve">Kd (m-1)-convert depth to m </t>
  </si>
  <si>
    <t>(2000/Deck µE)*Water or Sperical µE</t>
  </si>
  <si>
    <t>1/z2-z1*ln(Corrected z2/corrected z1)</t>
  </si>
  <si>
    <t xml:space="preserve">All compared to surface </t>
  </si>
  <si>
    <t>Light Attenuations from surface to 1 m</t>
  </si>
  <si>
    <t>Mean Kd from all levels</t>
  </si>
  <si>
    <t>AVG over 2 m</t>
  </si>
  <si>
    <t>All compared to 0.5 m</t>
  </si>
  <si>
    <t>Kd (m-1) from 0.5  to 2 mbs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</si>
</sst>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mbria"/>
      <scheme val="major"/>
    </font>
    <font>
      <sz val="12"/>
      <name val="Cambria"/>
      <scheme val="maj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scheme val="major"/>
    </font>
    <font>
      <b/>
      <sz val="12"/>
      <name val="Cambria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5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1" xfId="0" applyBorder="1"/>
    <xf numFmtId="14" fontId="0" fillId="0" borderId="1" xfId="0" applyNumberFormat="1" applyBorder="1"/>
    <xf numFmtId="21" fontId="0" fillId="0" borderId="1" xfId="0" applyNumberFormat="1" applyBorder="1"/>
    <xf numFmtId="0" fontId="0" fillId="0" borderId="0" xfId="0" applyBorder="1"/>
    <xf numFmtId="0" fontId="3" fillId="0" borderId="0" xfId="0" applyFont="1"/>
    <xf numFmtId="0" fontId="3" fillId="0" borderId="1" xfId="0" applyFont="1" applyBorder="1"/>
    <xf numFmtId="0" fontId="0" fillId="0" borderId="0" xfId="0" applyFill="1" applyBorder="1"/>
    <xf numFmtId="0" fontId="3" fillId="0" borderId="2" xfId="0" applyFont="1" applyBorder="1"/>
    <xf numFmtId="14" fontId="0" fillId="0" borderId="2" xfId="0" applyNumberFormat="1" applyBorder="1"/>
    <xf numFmtId="21" fontId="0" fillId="0" borderId="2" xfId="0" applyNumberFormat="1" applyBorder="1"/>
    <xf numFmtId="0" fontId="0" fillId="0" borderId="2" xfId="0" applyBorder="1"/>
    <xf numFmtId="0" fontId="0" fillId="0" borderId="1" xfId="0" applyFill="1" applyBorder="1"/>
    <xf numFmtId="0" fontId="0" fillId="0" borderId="2" xfId="0" applyFill="1" applyBorder="1"/>
    <xf numFmtId="0" fontId="4" fillId="0" borderId="0" xfId="0" applyFont="1"/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164" fontId="5" fillId="0" borderId="4" xfId="0" applyNumberFormat="1" applyFont="1" applyBorder="1"/>
    <xf numFmtId="0" fontId="0" fillId="0" borderId="4" xfId="0" applyBorder="1"/>
    <xf numFmtId="0" fontId="0" fillId="0" borderId="5" xfId="0" applyBorder="1"/>
    <xf numFmtId="14" fontId="0" fillId="0" borderId="0" xfId="0" applyNumberFormat="1" applyBorder="1"/>
    <xf numFmtId="21" fontId="0" fillId="0" borderId="0" xfId="0" applyNumberFormat="1" applyBorder="1"/>
    <xf numFmtId="0" fontId="0" fillId="0" borderId="6" xfId="0" applyBorder="1"/>
    <xf numFmtId="14" fontId="0" fillId="0" borderId="6" xfId="0" applyNumberFormat="1" applyBorder="1"/>
    <xf numFmtId="21" fontId="0" fillId="0" borderId="6" xfId="0" applyNumberFormat="1" applyBorder="1"/>
    <xf numFmtId="0" fontId="0" fillId="0" borderId="7" xfId="0" applyBorder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/>
    </xf>
  </cellXfs>
  <cellStyles count="2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connections" Target="connections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queryTables/queryTable1.xml><?xml version="1.0" encoding="utf-8"?>
<queryTable xmlns="http://schemas.openxmlformats.org/spreadsheetml/2006/main" name="Licor_YR140917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opLeftCell="H1" workbookViewId="0">
      <selection activeCell="M6" sqref="M6"/>
    </sheetView>
  </sheetViews>
  <sheetFormatPr baseColWidth="10" defaultRowHeight="15" x14ac:dyDescent="0"/>
  <cols>
    <col min="2" max="2" width="10.83203125" customWidth="1"/>
    <col min="3" max="3" width="7.83203125" customWidth="1"/>
    <col min="4" max="4" width="8.33203125" customWidth="1"/>
    <col min="5" max="5" width="10.1640625" customWidth="1"/>
    <col min="6" max="6" width="21" customWidth="1"/>
    <col min="7" max="7" width="23.83203125" customWidth="1"/>
    <col min="8" max="8" width="33.5" style="19" customWidth="1"/>
    <col min="9" max="9" width="33.5" customWidth="1"/>
    <col min="10" max="11" width="34.6640625" customWidth="1"/>
    <col min="12" max="12" width="40.33203125" bestFit="1" customWidth="1"/>
    <col min="13" max="13" width="37" bestFit="1" customWidth="1"/>
  </cols>
  <sheetData>
    <row r="1" spans="1:13">
      <c r="A1" t="s">
        <v>3</v>
      </c>
      <c r="B1" t="s">
        <v>4</v>
      </c>
      <c r="C1" s="1" t="s">
        <v>5</v>
      </c>
      <c r="D1" s="2" t="s">
        <v>6</v>
      </c>
      <c r="E1" t="s">
        <v>0</v>
      </c>
      <c r="F1" t="s">
        <v>1</v>
      </c>
      <c r="G1" t="s">
        <v>2</v>
      </c>
      <c r="J1" s="16" t="s">
        <v>22</v>
      </c>
      <c r="K1" s="16"/>
      <c r="L1" s="16" t="s">
        <v>23</v>
      </c>
      <c r="M1" s="31" t="s">
        <v>26</v>
      </c>
    </row>
    <row r="2" spans="1:13">
      <c r="C2" s="1"/>
      <c r="D2" s="2"/>
      <c r="H2" s="20" t="s">
        <v>17</v>
      </c>
      <c r="I2" s="16" t="s">
        <v>18</v>
      </c>
      <c r="J2" s="16" t="s">
        <v>19</v>
      </c>
      <c r="K2" s="16" t="s">
        <v>24</v>
      </c>
      <c r="L2" s="16" t="s">
        <v>19</v>
      </c>
      <c r="M2" s="31" t="s">
        <v>19</v>
      </c>
    </row>
    <row r="3" spans="1:13" s="3" customFormat="1">
      <c r="C3" s="4"/>
      <c r="D3" s="5"/>
      <c r="H3" s="21" t="s">
        <v>20</v>
      </c>
      <c r="I3" s="17" t="s">
        <v>20</v>
      </c>
      <c r="J3" s="18" t="s">
        <v>21</v>
      </c>
      <c r="K3" s="18"/>
      <c r="L3" s="18" t="s">
        <v>21</v>
      </c>
      <c r="M3" s="32" t="s">
        <v>21</v>
      </c>
    </row>
    <row r="4" spans="1:13">
      <c r="A4">
        <v>5417</v>
      </c>
      <c r="B4">
        <v>0</v>
      </c>
      <c r="C4" s="1">
        <v>41899</v>
      </c>
      <c r="D4" s="2">
        <v>0.39333333333333331</v>
      </c>
      <c r="E4">
        <v>1498.5</v>
      </c>
      <c r="F4">
        <v>-54.645000000000003</v>
      </c>
      <c r="G4">
        <v>1763.5</v>
      </c>
      <c r="H4" s="19">
        <f>(2000/E4)*G4</f>
        <v>2353.6870203536869</v>
      </c>
    </row>
    <row r="5" spans="1:13">
      <c r="B5">
        <v>0.5</v>
      </c>
      <c r="C5" s="1">
        <v>41899</v>
      </c>
      <c r="D5" s="2">
        <v>0.39362268518518517</v>
      </c>
      <c r="E5">
        <v>1265.9000000000001</v>
      </c>
      <c r="F5">
        <v>-29.22</v>
      </c>
      <c r="G5">
        <v>988.59</v>
      </c>
      <c r="H5" s="19">
        <f>(2000/E5)*G5</f>
        <v>1561.876925507544</v>
      </c>
      <c r="I5">
        <f>(2000/E5)*G5</f>
        <v>1561.876925507544</v>
      </c>
      <c r="J5">
        <f>(-(1/B5-B4))*LN(I5/H4)</f>
        <v>0.82018957611011778</v>
      </c>
      <c r="K5">
        <f>AVERAGE(J5:J8)</f>
        <v>0.81073907842359161</v>
      </c>
      <c r="L5">
        <f>(-(1/B6-B4))*LN(I6/H4)</f>
        <v>0.77394296326264866</v>
      </c>
    </row>
    <row r="6" spans="1:13">
      <c r="B6">
        <v>1</v>
      </c>
      <c r="C6" s="1">
        <v>41899</v>
      </c>
      <c r="D6" s="2">
        <v>0.39379629629629626</v>
      </c>
      <c r="E6">
        <v>1023.4</v>
      </c>
      <c r="F6">
        <v>-16.846</v>
      </c>
      <c r="G6">
        <v>555.45000000000005</v>
      </c>
      <c r="I6">
        <f>(2000/E6)*G6</f>
        <v>1085.4993160054721</v>
      </c>
      <c r="J6">
        <f>(-(1/B6-B4))*LN(I6/H4)</f>
        <v>0.77394296326264866</v>
      </c>
      <c r="M6">
        <f>(-1/(B6-B5))*(LN(I6/I5))</f>
        <v>0.72769635041517955</v>
      </c>
    </row>
    <row r="7" spans="1:13">
      <c r="B7">
        <v>1.5</v>
      </c>
      <c r="C7" s="1">
        <v>41899</v>
      </c>
      <c r="D7" s="2">
        <v>0.39400462962962962</v>
      </c>
      <c r="E7">
        <v>1033.5</v>
      </c>
      <c r="F7">
        <v>-11.593</v>
      </c>
      <c r="G7">
        <v>361.28</v>
      </c>
      <c r="I7">
        <f>(2000/E7*G7)</f>
        <v>699.13884857281073</v>
      </c>
      <c r="J7">
        <f>(-(1/B7-B4))*LN(I7/H4)</f>
        <v>0.80925930738660967</v>
      </c>
      <c r="M7">
        <f>(-1/(B7-B5))*(LN(I7/I5))</f>
        <v>0.80379417302485578</v>
      </c>
    </row>
    <row r="8" spans="1:13" s="3" customFormat="1" ht="16" customHeight="1">
      <c r="B8" s="3">
        <v>2</v>
      </c>
      <c r="C8" s="4">
        <v>41899</v>
      </c>
      <c r="D8" s="5">
        <v>0.39420138888888889</v>
      </c>
      <c r="E8" s="3">
        <v>775.86</v>
      </c>
      <c r="F8" s="3">
        <v>-5.6981000000000002</v>
      </c>
      <c r="G8" s="3">
        <v>170.32</v>
      </c>
      <c r="H8" s="22"/>
      <c r="I8" s="3">
        <f>(2000/E8*G8)</f>
        <v>439.0482819065295</v>
      </c>
      <c r="J8" s="3">
        <f>(-(1/B8-B4))*LN(I8/H4)</f>
        <v>0.83956446693499009</v>
      </c>
      <c r="M8" s="3">
        <f>(-1/(B8-B5))*(LN(I8/I5))</f>
        <v>0.84602276387661413</v>
      </c>
    </row>
    <row r="9" spans="1:13" ht="16" customHeight="1">
      <c r="C9" s="1"/>
      <c r="D9" s="2"/>
    </row>
    <row r="10" spans="1:13">
      <c r="A10">
        <v>5418</v>
      </c>
      <c r="B10">
        <v>0</v>
      </c>
      <c r="C10" s="1">
        <v>41899</v>
      </c>
      <c r="D10" s="2">
        <v>0.45149305555555558</v>
      </c>
      <c r="E10">
        <v>1052.9000000000001</v>
      </c>
      <c r="F10">
        <v>-41.011000000000003</v>
      </c>
      <c r="G10">
        <v>1070</v>
      </c>
      <c r="H10" s="19">
        <f>(2000/E10)*G10</f>
        <v>2032.4817171621235</v>
      </c>
    </row>
    <row r="11" spans="1:13">
      <c r="B11">
        <v>0.5</v>
      </c>
      <c r="C11" s="1">
        <v>41899</v>
      </c>
      <c r="D11" s="2">
        <v>0.45172453703703702</v>
      </c>
      <c r="E11">
        <v>1487</v>
      </c>
      <c r="F11">
        <v>-43.369</v>
      </c>
      <c r="G11">
        <v>1064</v>
      </c>
      <c r="H11" s="19">
        <f>(2000/E11)*G11</f>
        <v>1431.0692669804976</v>
      </c>
      <c r="I11">
        <f>(2000/E11)*G11</f>
        <v>1431.0692669804976</v>
      </c>
      <c r="J11" s="6">
        <f>(-(1/B11-B10))*LN(I11/H10)</f>
        <v>0.70167132630360696</v>
      </c>
      <c r="K11" s="6">
        <f>AVERAGE(J11:J14)</f>
        <v>0.86696733616997879</v>
      </c>
      <c r="L11">
        <f>(-(1/B12-B10))*LN(I12/H10)</f>
        <v>0.79514512497856271</v>
      </c>
    </row>
    <row r="12" spans="1:13">
      <c r="B12">
        <v>1</v>
      </c>
      <c r="C12" s="1">
        <v>41899</v>
      </c>
      <c r="D12" s="2">
        <v>0.45189814814814816</v>
      </c>
      <c r="E12">
        <v>1612.1</v>
      </c>
      <c r="F12">
        <v>-31.844999999999999</v>
      </c>
      <c r="G12">
        <v>739.71</v>
      </c>
      <c r="I12">
        <f>(2000/E12)*G12</f>
        <v>917.69741331182945</v>
      </c>
      <c r="J12" s="6">
        <f>(-(1/B12-B10))*LN(I12/H10)</f>
        <v>0.79514512497856271</v>
      </c>
      <c r="K12" s="6"/>
      <c r="M12">
        <f>(-1/(B12-B11))*(LN(I12/I11))</f>
        <v>0.88861892365351824</v>
      </c>
    </row>
    <row r="13" spans="1:13">
      <c r="B13">
        <v>1.5</v>
      </c>
      <c r="C13" s="1">
        <v>41899</v>
      </c>
      <c r="D13" s="2">
        <v>0.4520717592592593</v>
      </c>
      <c r="E13">
        <v>1668.6</v>
      </c>
      <c r="F13">
        <v>-16.904</v>
      </c>
      <c r="G13">
        <v>437.67</v>
      </c>
      <c r="I13">
        <f>(2000/E13)*G13</f>
        <v>524.59546925566349</v>
      </c>
      <c r="J13" s="6">
        <f>(-(1/B13-B10))*LN(I13/H10)</f>
        <v>0.90292361020619882</v>
      </c>
      <c r="K13" s="6"/>
      <c r="M13">
        <f>(-1/(B13-B11))*(LN(I13/I11))</f>
        <v>1.003549752157495</v>
      </c>
    </row>
    <row r="14" spans="1:13" s="3" customFormat="1">
      <c r="B14" s="3">
        <v>2</v>
      </c>
      <c r="C14" s="4">
        <v>41899</v>
      </c>
      <c r="D14" s="5">
        <v>0.45224537037037038</v>
      </c>
      <c r="E14" s="3">
        <v>1011.3</v>
      </c>
      <c r="F14" s="3">
        <v>-5.9459</v>
      </c>
      <c r="G14" s="3">
        <v>121.37</v>
      </c>
      <c r="H14" s="22"/>
      <c r="I14" s="3">
        <f>(2000/E14)*G14</f>
        <v>240.02768713537034</v>
      </c>
      <c r="J14" s="3">
        <f>(-(1/B14-B10))*LN(I14/H10)</f>
        <v>1.0681292831915463</v>
      </c>
      <c r="M14" s="3">
        <f>(-1/(B14-B11))*(LN(I14/I11))</f>
        <v>1.190281935487526</v>
      </c>
    </row>
    <row r="15" spans="1:13">
      <c r="B15" s="6"/>
      <c r="C15" s="1"/>
      <c r="D15" s="2"/>
    </row>
    <row r="16" spans="1:13">
      <c r="A16">
        <v>5419</v>
      </c>
      <c r="B16">
        <v>0</v>
      </c>
      <c r="C16" s="1">
        <v>41899</v>
      </c>
      <c r="D16" s="2">
        <v>0.48008101851851853</v>
      </c>
      <c r="E16">
        <v>2014.3</v>
      </c>
      <c r="F16">
        <v>-61.682000000000002</v>
      </c>
      <c r="G16">
        <v>2136.6</v>
      </c>
      <c r="H16" s="19">
        <f>(2000/E16)*G16</f>
        <v>2121.4317628952986</v>
      </c>
    </row>
    <row r="17" spans="1:13">
      <c r="B17">
        <v>0.5</v>
      </c>
      <c r="C17" s="1">
        <v>41899</v>
      </c>
      <c r="D17" s="2">
        <v>0.48025462962962967</v>
      </c>
      <c r="E17">
        <v>2022.2</v>
      </c>
      <c r="F17">
        <v>-48.232999999999997</v>
      </c>
      <c r="G17">
        <v>1511.9</v>
      </c>
      <c r="H17" s="19">
        <f>(2000/E17)*G17</f>
        <v>1495.3021461774306</v>
      </c>
      <c r="I17" s="6">
        <f>(2000/E17)*G17</f>
        <v>1495.3021461774306</v>
      </c>
      <c r="J17" s="6">
        <f>(-(1/B17-B16))*LN(I17/H16)</f>
        <v>0.69952585939710377</v>
      </c>
      <c r="K17" s="6"/>
    </row>
    <row r="18" spans="1:13">
      <c r="B18">
        <v>1</v>
      </c>
      <c r="C18" s="1">
        <v>41899</v>
      </c>
      <c r="D18" s="2">
        <v>0.48042824074074075</v>
      </c>
      <c r="E18">
        <v>2021.1</v>
      </c>
      <c r="F18">
        <v>-30.335000000000001</v>
      </c>
      <c r="G18">
        <v>999.14</v>
      </c>
      <c r="I18" s="6">
        <f>(2000/E18)*G18</f>
        <v>988.70911879669495</v>
      </c>
      <c r="J18" s="6">
        <f>(-(1/B18-B16))*LN(I18/H16)</f>
        <v>0.76344632769215093</v>
      </c>
      <c r="K18" s="6">
        <f>AVERAGE(J17:J20)</f>
        <v>0.78429500809095487</v>
      </c>
      <c r="L18">
        <f>(-(1/B18-B16))*LN(I18/H16)</f>
        <v>0.76344632769215093</v>
      </c>
      <c r="M18">
        <f>(-1/(B18-B17))*(LN(I18/I17))</f>
        <v>0.8273667959871982</v>
      </c>
    </row>
    <row r="19" spans="1:13">
      <c r="B19">
        <v>1.5</v>
      </c>
      <c r="C19" s="1">
        <v>41899</v>
      </c>
      <c r="D19" s="2">
        <v>0.4806597222222222</v>
      </c>
      <c r="E19">
        <v>2033.4</v>
      </c>
      <c r="F19">
        <v>-21.388000000000002</v>
      </c>
      <c r="G19">
        <v>626.14</v>
      </c>
      <c r="I19" s="6">
        <f>(2000/E19)*G19</f>
        <v>615.85521786170943</v>
      </c>
      <c r="J19" s="6">
        <f>(-(1/B19-B16))*LN(I19/H16)</f>
        <v>0.82455639973335293</v>
      </c>
      <c r="K19" s="6"/>
      <c r="M19">
        <f>(-1/(B19-B17))*(LN(I19/I17))</f>
        <v>0.88707166990147779</v>
      </c>
    </row>
    <row r="20" spans="1:13" s="3" customFormat="1" ht="15" customHeight="1">
      <c r="B20" s="3">
        <v>2</v>
      </c>
      <c r="C20" s="4">
        <v>41899</v>
      </c>
      <c r="D20" s="5">
        <v>0.48077546296296297</v>
      </c>
      <c r="E20" s="3">
        <v>2041.2</v>
      </c>
      <c r="F20" s="3">
        <v>-14.523999999999999</v>
      </c>
      <c r="G20" s="3">
        <v>395.81</v>
      </c>
      <c r="H20" s="22"/>
      <c r="I20" s="3">
        <f>(2000/E20)*G20</f>
        <v>387.82088967274149</v>
      </c>
      <c r="J20" s="3">
        <f>(-(1/B20-B16))*LN(I20/H16)</f>
        <v>0.84965144554121197</v>
      </c>
      <c r="M20" s="3">
        <f>(-1/(B20-B17))*(LN(I20/I17))</f>
        <v>0.89969330758924804</v>
      </c>
    </row>
    <row r="21" spans="1:13">
      <c r="A21" t="s">
        <v>7</v>
      </c>
      <c r="B21">
        <v>0</v>
      </c>
      <c r="C21" s="1">
        <v>41899</v>
      </c>
      <c r="D21" s="2">
        <v>0.48146990740740742</v>
      </c>
      <c r="E21">
        <v>2060.6</v>
      </c>
      <c r="F21">
        <v>-60.405999999999999</v>
      </c>
      <c r="G21">
        <v>1981.5</v>
      </c>
      <c r="H21" s="19">
        <f>(2000/E21)*G21</f>
        <v>1923.2262447830728</v>
      </c>
    </row>
    <row r="22" spans="1:13">
      <c r="B22">
        <v>0.5</v>
      </c>
      <c r="C22" s="1">
        <v>41899</v>
      </c>
      <c r="D22" s="2">
        <v>0.48158564814814814</v>
      </c>
      <c r="E22">
        <v>2074.5</v>
      </c>
      <c r="F22">
        <v>-47.817</v>
      </c>
      <c r="G22">
        <v>1707.1</v>
      </c>
      <c r="H22" s="19">
        <f>(2000/E22)*G22</f>
        <v>1645.7941672692214</v>
      </c>
      <c r="I22">
        <f>(2000/E22)*G22</f>
        <v>1645.7941672692214</v>
      </c>
      <c r="J22" s="6">
        <f>(-(1/B22-B21))*LN(I22/H21)</f>
        <v>0.31156213501147517</v>
      </c>
      <c r="K22" s="6"/>
    </row>
    <row r="23" spans="1:13">
      <c r="B23">
        <v>1</v>
      </c>
      <c r="C23" s="1">
        <v>41899</v>
      </c>
      <c r="D23" s="2">
        <v>0.48175925925925928</v>
      </c>
      <c r="E23">
        <v>2106.3000000000002</v>
      </c>
      <c r="F23">
        <v>-33.445999999999998</v>
      </c>
      <c r="G23">
        <v>1139</v>
      </c>
      <c r="I23">
        <f>(2000/E23)*G23</f>
        <v>1081.5173527037932</v>
      </c>
      <c r="J23" s="6">
        <f>(-(1/B23-B21))*LN(I23/H21)</f>
        <v>0.57563910036365296</v>
      </c>
      <c r="K23" s="6">
        <f>AVERAGE(J22:J25)</f>
        <v>0.60227638442981146</v>
      </c>
      <c r="L23">
        <f>(-(1/B23-B21))*LN(I23/H21)</f>
        <v>0.57563910036365296</v>
      </c>
      <c r="M23">
        <f>(-1/(B23-B22))*(LN(I23/I22))</f>
        <v>0.83971606571583046</v>
      </c>
    </row>
    <row r="24" spans="1:13">
      <c r="B24">
        <v>1.5</v>
      </c>
      <c r="C24" s="1">
        <v>41899</v>
      </c>
      <c r="D24" s="2">
        <v>0.481875</v>
      </c>
      <c r="E24">
        <v>2118.8000000000002</v>
      </c>
      <c r="F24">
        <v>-21.161000000000001</v>
      </c>
      <c r="G24">
        <v>682.74</v>
      </c>
      <c r="I24">
        <f>(2000/E24)*G24</f>
        <v>644.45912780819333</v>
      </c>
      <c r="J24" s="6">
        <f>(-(1/B24-B21))*LN(I24/H21)</f>
        <v>0.72889865812861432</v>
      </c>
      <c r="K24" s="6"/>
      <c r="M24">
        <f>(-1/(B24-B22))*(LN(I24/I22))</f>
        <v>0.93756691968718386</v>
      </c>
    </row>
    <row r="25" spans="1:13" s="3" customFormat="1">
      <c r="B25" s="3">
        <v>2</v>
      </c>
      <c r="C25" s="4">
        <v>41899</v>
      </c>
      <c r="D25" s="5">
        <v>0.48204861111111108</v>
      </c>
      <c r="E25" s="3">
        <v>2039.3</v>
      </c>
      <c r="F25" s="3">
        <v>-13.1</v>
      </c>
      <c r="G25" s="3">
        <v>401.5</v>
      </c>
      <c r="H25" s="22"/>
      <c r="I25" s="3">
        <f>(2000/E25)*G25</f>
        <v>393.76256558623061</v>
      </c>
      <c r="J25" s="3">
        <f>(-(1/B25-B21))*LN(I25/H21)</f>
        <v>0.79300564421550346</v>
      </c>
      <c r="M25" s="3">
        <f>(-1/(B25-B22))*(LN(I25/I22))</f>
        <v>0.95348681395017965</v>
      </c>
    </row>
    <row r="26" spans="1:13">
      <c r="A26" t="s">
        <v>8</v>
      </c>
      <c r="B26">
        <v>0</v>
      </c>
      <c r="C26" s="1">
        <v>41899</v>
      </c>
      <c r="D26" s="2">
        <v>0.48233796296296294</v>
      </c>
      <c r="E26">
        <v>2072.8000000000002</v>
      </c>
      <c r="F26">
        <v>-60.512999999999998</v>
      </c>
      <c r="G26">
        <v>1981.8</v>
      </c>
      <c r="H26" s="19">
        <f>(2000/E26)*G26</f>
        <v>1912.1960632960245</v>
      </c>
    </row>
    <row r="27" spans="1:13">
      <c r="B27">
        <v>0.5</v>
      </c>
      <c r="C27" s="1">
        <v>41899</v>
      </c>
      <c r="D27" s="2">
        <v>0.48251157407407402</v>
      </c>
      <c r="E27">
        <v>1987.8</v>
      </c>
      <c r="F27">
        <v>-46.351999999999997</v>
      </c>
      <c r="G27">
        <v>1208.5999999999999</v>
      </c>
      <c r="H27" s="19">
        <f>(2000/E27)*G27</f>
        <v>1216.0177080189153</v>
      </c>
      <c r="I27">
        <f>(2000/E27)*G27</f>
        <v>1216.0177080189153</v>
      </c>
      <c r="J27" s="6">
        <f>(-(1/B27-B26))*LN(I27/H26)</f>
        <v>0.90534201396669167</v>
      </c>
      <c r="K27" s="6"/>
    </row>
    <row r="28" spans="1:13">
      <c r="B28">
        <v>1</v>
      </c>
      <c r="C28" s="1">
        <v>41899</v>
      </c>
      <c r="D28" s="2">
        <v>0.48268518518518522</v>
      </c>
      <c r="E28">
        <v>1372.8</v>
      </c>
      <c r="F28">
        <v>-22.068999999999999</v>
      </c>
      <c r="G28">
        <v>617.11</v>
      </c>
      <c r="I28">
        <f>(2000/E28)*G28</f>
        <v>899.05303030303037</v>
      </c>
      <c r="J28" s="6">
        <f>(-(1/B28-B26))*LN(I28/H26)</f>
        <v>0.75466561108583308</v>
      </c>
      <c r="K28" s="6">
        <f>AVERAGE(J27:J30)</f>
        <v>0.84060228255284919</v>
      </c>
      <c r="L28">
        <f>(-(1/B28-B26))*LN(I28/H26)</f>
        <v>0.75466561108583308</v>
      </c>
      <c r="M28">
        <f>(-1/(B28-B27))*(LN(I28/I27))</f>
        <v>0.60398920820497448</v>
      </c>
    </row>
    <row r="29" spans="1:13">
      <c r="B29">
        <v>1.5</v>
      </c>
      <c r="C29" s="1">
        <v>41899</v>
      </c>
      <c r="D29" s="2">
        <v>0.4828587962962963</v>
      </c>
      <c r="E29">
        <v>1113</v>
      </c>
      <c r="F29">
        <v>-11.509</v>
      </c>
      <c r="G29">
        <v>298.77</v>
      </c>
      <c r="I29">
        <f t="shared" ref="I29:I30" si="0">(2000/E29)*G29</f>
        <v>536.87331536388137</v>
      </c>
      <c r="J29" s="6">
        <f>(-(1/B29-B26))*LN(I29/H26)</f>
        <v>0.84683031802719033</v>
      </c>
      <c r="K29" s="6"/>
      <c r="M29">
        <f>(-1/(B29-B27))*(LN(I29/I27))</f>
        <v>0.81757447005743988</v>
      </c>
    </row>
    <row r="30" spans="1:13" s="6" customFormat="1">
      <c r="B30" s="6">
        <v>2</v>
      </c>
      <c r="C30" s="24">
        <v>41899</v>
      </c>
      <c r="D30" s="25">
        <v>0.48303240740740744</v>
      </c>
      <c r="E30" s="6">
        <v>1257.7</v>
      </c>
      <c r="F30" s="6">
        <v>-8.3638999999999992</v>
      </c>
      <c r="G30" s="6">
        <v>217.24</v>
      </c>
      <c r="H30" s="19"/>
      <c r="I30">
        <f t="shared" si="0"/>
        <v>345.45599109485568</v>
      </c>
      <c r="J30" s="6">
        <f>(-(1/B30-B26))*LN(I30/H26)</f>
        <v>0.85557118713168201</v>
      </c>
      <c r="M30" s="3">
        <f>(-1/(B30-B27))*(LN(I30/I27))</f>
        <v>0.8389809115200122</v>
      </c>
    </row>
    <row r="31" spans="1:13" s="26" customFormat="1">
      <c r="C31" s="27"/>
      <c r="D31" s="28"/>
      <c r="H31" s="29"/>
    </row>
    <row r="32" spans="1:13" s="13" customFormat="1">
      <c r="A32" s="13" t="s">
        <v>9</v>
      </c>
      <c r="B32" s="15">
        <v>0</v>
      </c>
      <c r="C32" s="11">
        <v>41899</v>
      </c>
      <c r="D32" s="12">
        <v>0.4992476851851852</v>
      </c>
      <c r="E32" s="13">
        <v>1103.3</v>
      </c>
      <c r="F32" s="13">
        <v>-33.268999999999998</v>
      </c>
      <c r="G32" s="13">
        <v>1016.8</v>
      </c>
      <c r="H32" s="23">
        <f>(2000/E32)*G32</f>
        <v>1843.1976796882082</v>
      </c>
    </row>
    <row r="33" spans="1:13">
      <c r="B33" s="9">
        <v>0.5</v>
      </c>
      <c r="C33" s="1">
        <v>41899</v>
      </c>
      <c r="D33" s="2">
        <v>0.49952546296296302</v>
      </c>
      <c r="E33">
        <v>1308.4000000000001</v>
      </c>
      <c r="F33">
        <v>-34.064</v>
      </c>
      <c r="G33">
        <v>938.3</v>
      </c>
      <c r="H33" s="19">
        <f>(2000/E33)*G33</f>
        <v>1434.2708651788441</v>
      </c>
      <c r="I33">
        <f>(2000/E33)*G33</f>
        <v>1434.2708651788441</v>
      </c>
      <c r="J33" s="6">
        <f>(-(1/B33-B32))*LN(I33/H32)</f>
        <v>0.50169064095441795</v>
      </c>
      <c r="K33" s="6"/>
    </row>
    <row r="34" spans="1:13">
      <c r="B34" s="9">
        <v>1</v>
      </c>
      <c r="C34" s="1">
        <v>41899</v>
      </c>
      <c r="D34" s="2">
        <v>0.4996990740740741</v>
      </c>
      <c r="E34">
        <v>2055.5</v>
      </c>
      <c r="F34">
        <v>-32.756</v>
      </c>
      <c r="G34">
        <v>1007.7</v>
      </c>
      <c r="I34">
        <f t="shared" ref="I34:I36" si="1">(2000/E34)*G34</f>
        <v>980.49136463147659</v>
      </c>
      <c r="J34" s="6">
        <f>(-(1/B34-B32))*LN(I34/H32)</f>
        <v>0.63120337316056019</v>
      </c>
      <c r="K34" s="6">
        <f>AVERAGE(J33:J36)</f>
        <v>0.70316035380258812</v>
      </c>
      <c r="L34">
        <f>(-(1/B34-B32))*LN(I34/H32)</f>
        <v>0.63120337316056019</v>
      </c>
      <c r="M34">
        <f>(-1/(B34-B33))*(LN(I34/I33))</f>
        <v>0.76071610536670253</v>
      </c>
    </row>
    <row r="35" spans="1:13">
      <c r="B35" s="9">
        <v>1.5</v>
      </c>
      <c r="C35" s="1">
        <v>41899</v>
      </c>
      <c r="D35" s="2">
        <v>0.49987268518518518</v>
      </c>
      <c r="E35">
        <v>1951.8</v>
      </c>
      <c r="F35">
        <v>-19.704000000000001</v>
      </c>
      <c r="G35">
        <v>515.9</v>
      </c>
      <c r="I35">
        <f t="shared" si="1"/>
        <v>528.64022953171434</v>
      </c>
      <c r="J35" s="6">
        <f>(-(1/B35-B32))*LN(I35/H32)</f>
        <v>0.83263273771049351</v>
      </c>
      <c r="K35" s="6"/>
      <c r="M35">
        <f>(-1/(B35-B33))*(LN(I35/I33))</f>
        <v>0.99810378608853134</v>
      </c>
    </row>
    <row r="36" spans="1:13" s="3" customFormat="1">
      <c r="B36" s="14">
        <v>2</v>
      </c>
      <c r="C36" s="4">
        <v>41899</v>
      </c>
      <c r="D36" s="5">
        <v>0.50003472222222223</v>
      </c>
      <c r="E36" s="3">
        <v>2046</v>
      </c>
      <c r="F36" s="3">
        <v>-12.638</v>
      </c>
      <c r="G36" s="3">
        <v>346.46</v>
      </c>
      <c r="H36" s="22"/>
      <c r="I36" s="3">
        <f t="shared" si="1"/>
        <v>338.67057673509282</v>
      </c>
      <c r="J36" s="3">
        <f>(-(1/B36-B32))*LN(I36/H32)</f>
        <v>0.84711466338488051</v>
      </c>
      <c r="M36" s="3">
        <f>(-1/(B36-B33))*(LN(I36/I33))</f>
        <v>0.96225600419503465</v>
      </c>
    </row>
    <row r="37" spans="1:13">
      <c r="A37" t="s">
        <v>10</v>
      </c>
      <c r="B37" s="9">
        <v>0</v>
      </c>
      <c r="C37" s="1">
        <v>41899</v>
      </c>
      <c r="D37" s="2">
        <v>0.50056712962962957</v>
      </c>
      <c r="E37">
        <v>2017.8</v>
      </c>
      <c r="F37">
        <v>-66.012</v>
      </c>
      <c r="G37">
        <v>2097.1999999999998</v>
      </c>
      <c r="H37" s="19">
        <f>(2000/E37)*G37</f>
        <v>2078.6995737932398</v>
      </c>
    </row>
    <row r="38" spans="1:13">
      <c r="B38" s="9">
        <v>0.5</v>
      </c>
      <c r="C38" s="1">
        <v>41899</v>
      </c>
      <c r="D38" s="2">
        <v>0.50074074074074071</v>
      </c>
      <c r="E38">
        <v>2111.6</v>
      </c>
      <c r="F38">
        <v>-49.372999999999998</v>
      </c>
      <c r="G38">
        <v>1517</v>
      </c>
      <c r="H38" s="19">
        <f>(2000/E38)*G38</f>
        <v>1436.8251562795986</v>
      </c>
      <c r="I38">
        <f>(2000/E38)*G38</f>
        <v>1436.8251562795986</v>
      </c>
      <c r="J38" s="6">
        <f>(-(1/B38-B37))*LN(I38/H37)</f>
        <v>0.73861313265005468</v>
      </c>
      <c r="K38" s="6"/>
    </row>
    <row r="39" spans="1:13">
      <c r="B39" s="9">
        <v>1</v>
      </c>
      <c r="C39" s="1">
        <v>41899</v>
      </c>
      <c r="D39" s="2">
        <v>0.50091435185185185</v>
      </c>
      <c r="E39">
        <v>1663.7</v>
      </c>
      <c r="F39">
        <v>-24.068999999999999</v>
      </c>
      <c r="G39">
        <v>691.18</v>
      </c>
      <c r="I39">
        <f t="shared" ref="I39:I41" si="2">(2000/E39)*G39</f>
        <v>830.89499308769598</v>
      </c>
      <c r="J39" s="6">
        <f>(-(1/B39-B37))*LN(I39/H37)</f>
        <v>0.91699434750376574</v>
      </c>
      <c r="K39" s="6">
        <f>AVERAGE(J38:J41)</f>
        <v>0.85920381917031363</v>
      </c>
      <c r="L39">
        <f>(-(1/B39-B37))*LN(I39/H37)</f>
        <v>0.91699434750376574</v>
      </c>
      <c r="M39">
        <f>(-1/(B39-B38))*(LN(I39/I38))</f>
        <v>1.0953755623574766</v>
      </c>
    </row>
    <row r="40" spans="1:13">
      <c r="B40" s="9">
        <v>1.5</v>
      </c>
      <c r="C40" s="1">
        <v>41899</v>
      </c>
      <c r="D40" s="2">
        <v>0.50108796296296299</v>
      </c>
      <c r="E40">
        <v>1605.9</v>
      </c>
      <c r="F40">
        <v>-14.561</v>
      </c>
      <c r="G40">
        <v>437.7</v>
      </c>
      <c r="I40">
        <f t="shared" si="2"/>
        <v>545.11488884737525</v>
      </c>
      <c r="J40" s="6">
        <f>(-(1/B40-B37))*LN(I40/H37)</f>
        <v>0.8923341297297962</v>
      </c>
      <c r="K40" s="6"/>
      <c r="M40">
        <f>(-1/(B40-B38))*(LN(I40/I38))</f>
        <v>0.96919462826966696</v>
      </c>
    </row>
    <row r="41" spans="1:13" s="3" customFormat="1">
      <c r="B41" s="14">
        <v>2</v>
      </c>
      <c r="C41" s="4">
        <v>41899</v>
      </c>
      <c r="D41" s="5">
        <v>0.50126157407407412</v>
      </c>
      <c r="E41" s="3">
        <v>1568.8</v>
      </c>
      <c r="F41" s="3">
        <v>-9.6791999999999998</v>
      </c>
      <c r="G41" s="3">
        <v>275.58999999999997</v>
      </c>
      <c r="H41" s="22"/>
      <c r="I41" s="3">
        <f t="shared" si="2"/>
        <v>351.33860275369705</v>
      </c>
      <c r="J41" s="3">
        <f>(-(1/B41-B37))*LN(I41/H37)</f>
        <v>0.88887366679763791</v>
      </c>
      <c r="M41" s="3">
        <f>(-1/(B41-B38))*(LN(I41/I38))</f>
        <v>0.93896051151349891</v>
      </c>
    </row>
    <row r="42" spans="1:13">
      <c r="A42" t="s">
        <v>11</v>
      </c>
      <c r="B42" s="9">
        <v>0</v>
      </c>
      <c r="C42" s="1">
        <v>41899</v>
      </c>
      <c r="D42" s="2">
        <v>0.50178240740740743</v>
      </c>
      <c r="E42">
        <v>2084.3000000000002</v>
      </c>
      <c r="F42">
        <v>-61.9</v>
      </c>
      <c r="G42">
        <v>2028.5</v>
      </c>
      <c r="H42" s="19">
        <f>(2000/E42)*G42</f>
        <v>1946.4568440243725</v>
      </c>
    </row>
    <row r="43" spans="1:13">
      <c r="B43" s="9">
        <v>0.5</v>
      </c>
      <c r="C43" s="1">
        <v>41899</v>
      </c>
      <c r="D43" s="2">
        <v>0.50195601851851845</v>
      </c>
      <c r="E43">
        <v>2205.6</v>
      </c>
      <c r="F43">
        <v>-49.765000000000001</v>
      </c>
      <c r="G43">
        <v>1608.6</v>
      </c>
      <c r="H43" s="19">
        <f>(2000/E43)*G43</f>
        <v>1458.6507072905331</v>
      </c>
      <c r="I43">
        <f>(2000/E43)*G43</f>
        <v>1458.6507072905331</v>
      </c>
      <c r="J43" s="6">
        <f>(-(1/B43-B42))*LN(I43/H42)</f>
        <v>0.57699776287699045</v>
      </c>
      <c r="K43" s="6"/>
    </row>
    <row r="44" spans="1:13">
      <c r="B44" s="9">
        <v>1</v>
      </c>
      <c r="C44" s="1">
        <v>41899</v>
      </c>
      <c r="D44" s="2">
        <v>0.5021296296296297</v>
      </c>
      <c r="E44">
        <v>2208.1999999999998</v>
      </c>
      <c r="F44">
        <v>-32.823</v>
      </c>
      <c r="G44">
        <v>1011.9</v>
      </c>
      <c r="I44">
        <f t="shared" ref="I44:I46" si="3">(2000/E44)*G44</f>
        <v>916.49307127977534</v>
      </c>
      <c r="J44" s="6">
        <f>(-(1/B44-B42))*LN(I44/H42)</f>
        <v>0.75321148846819919</v>
      </c>
      <c r="K44" s="6">
        <f>AVERAGE(J43:J46)</f>
        <v>0.76653554808875801</v>
      </c>
      <c r="L44">
        <f>(-(1/B44-B42))*LN(I44/H42)</f>
        <v>0.75321148846819919</v>
      </c>
      <c r="M44">
        <f>(-1/(B44-B43))*(LN(I44/I43))</f>
        <v>0.92942521405940792</v>
      </c>
    </row>
    <row r="45" spans="1:13">
      <c r="B45" s="9">
        <v>1.5</v>
      </c>
      <c r="C45" s="1">
        <v>41899</v>
      </c>
      <c r="D45" s="2">
        <v>0.50230324074074073</v>
      </c>
      <c r="E45">
        <v>2204.3000000000002</v>
      </c>
      <c r="F45">
        <v>-20.89</v>
      </c>
      <c r="G45">
        <v>596.35</v>
      </c>
      <c r="I45">
        <f t="shared" si="3"/>
        <v>541.07880052624421</v>
      </c>
      <c r="J45" s="6">
        <f>(-(1/B45-B42))*LN(I45/H42)</f>
        <v>0.85346738022432733</v>
      </c>
      <c r="K45" s="6"/>
      <c r="M45">
        <f>(-1/(B45-B43))*(LN(I45/I43))</f>
        <v>0.99170218889799577</v>
      </c>
    </row>
    <row r="46" spans="1:13" s="3" customFormat="1">
      <c r="B46" s="14">
        <v>2</v>
      </c>
      <c r="C46" s="4">
        <v>41899</v>
      </c>
      <c r="D46" s="5">
        <v>0.50247685185185187</v>
      </c>
      <c r="E46" s="3">
        <v>2207.3000000000002</v>
      </c>
      <c r="F46" s="3">
        <v>-12.654999999999999</v>
      </c>
      <c r="G46" s="3">
        <v>367.77</v>
      </c>
      <c r="H46" s="22"/>
      <c r="I46" s="3">
        <f t="shared" si="3"/>
        <v>333.2306437729352</v>
      </c>
      <c r="J46" s="3">
        <f>(-(1/B46-B42))*LN(I46/H42)</f>
        <v>0.88246556078551519</v>
      </c>
      <c r="M46" s="3">
        <f>(-1/(B46-B43))*(LN(I46/I43))</f>
        <v>0.98428816008835684</v>
      </c>
    </row>
    <row r="47" spans="1:13">
      <c r="B47" s="9"/>
      <c r="C47" s="1"/>
      <c r="D47" s="2"/>
    </row>
    <row r="48" spans="1:13" s="13" customFormat="1">
      <c r="A48" s="13" t="s">
        <v>12</v>
      </c>
      <c r="B48" s="10">
        <v>0</v>
      </c>
      <c r="C48" s="11">
        <v>41899</v>
      </c>
      <c r="D48" s="12">
        <v>0.53025462962962966</v>
      </c>
      <c r="E48" s="13">
        <v>304.83999999999997</v>
      </c>
      <c r="F48" s="13">
        <v>-5.9912000000000001</v>
      </c>
      <c r="G48" s="13">
        <v>189.88</v>
      </c>
      <c r="H48" s="23">
        <f>(2000/E48)*G48</f>
        <v>1245.7682718803308</v>
      </c>
    </row>
    <row r="49" spans="1:13">
      <c r="B49" s="7">
        <v>0.5</v>
      </c>
      <c r="C49" s="1">
        <v>41899</v>
      </c>
      <c r="D49" s="2">
        <v>0.53042824074074069</v>
      </c>
      <c r="E49">
        <v>309.63</v>
      </c>
      <c r="F49">
        <v>-4.4598000000000004</v>
      </c>
      <c r="G49">
        <v>132.79</v>
      </c>
      <c r="H49" s="19">
        <f>(2000/E49)*G49</f>
        <v>857.7334237638471</v>
      </c>
      <c r="I49">
        <f>(2000/E49)*G49</f>
        <v>857.7334237638471</v>
      </c>
      <c r="J49" s="6">
        <f>(-(1/B49-B48))*LN(I49/H48)</f>
        <v>0.74642869625783237</v>
      </c>
      <c r="K49" s="6"/>
    </row>
    <row r="50" spans="1:13">
      <c r="B50" s="7">
        <v>1</v>
      </c>
      <c r="C50" s="1">
        <v>41899</v>
      </c>
      <c r="D50" s="2">
        <v>0.53060185185185182</v>
      </c>
      <c r="E50">
        <v>313.2</v>
      </c>
      <c r="F50">
        <v>-2.6962999999999999</v>
      </c>
      <c r="G50">
        <v>72.073999999999998</v>
      </c>
      <c r="I50">
        <f t="shared" ref="I50:I52" si="4">(2000/E50)*G50</f>
        <v>460.24265644955301</v>
      </c>
      <c r="J50" s="6">
        <f>(-(1/B50-B48))*LN(I50/H48)</f>
        <v>0.99575384000998479</v>
      </c>
      <c r="K50" s="6">
        <f>AVERAGE(J49:J52)</f>
        <v>1.0275959201506408</v>
      </c>
      <c r="L50">
        <f>(-(1/B50-B48))*LN(I50/H48)</f>
        <v>0.99575384000998479</v>
      </c>
      <c r="M50">
        <f>(-1/(B50-B49))*(LN(I50/I49))</f>
        <v>1.2450789837621368</v>
      </c>
    </row>
    <row r="51" spans="1:13">
      <c r="B51" s="7">
        <v>1.5</v>
      </c>
      <c r="C51" s="1">
        <v>41899</v>
      </c>
      <c r="D51" s="2">
        <v>0.530787037037037</v>
      </c>
      <c r="E51">
        <v>316.95999999999998</v>
      </c>
      <c r="F51">
        <v>-1.5503</v>
      </c>
      <c r="G51">
        <v>34.192999999999998</v>
      </c>
      <c r="I51">
        <f t="shared" si="4"/>
        <v>215.75593134780414</v>
      </c>
      <c r="J51" s="6">
        <f>(-(1/B51-B48))*LN(I51/H48)</f>
        <v>1.1689065887192864</v>
      </c>
      <c r="K51" s="6"/>
      <c r="M51">
        <f>(-1/(B51-B49))*(LN(I51/I49))</f>
        <v>1.3801455349500136</v>
      </c>
    </row>
    <row r="52" spans="1:13">
      <c r="B52" s="7">
        <v>2</v>
      </c>
      <c r="C52" s="1">
        <v>41899</v>
      </c>
      <c r="D52" s="2">
        <v>0.53091435185185187</v>
      </c>
      <c r="E52">
        <v>319.97000000000003</v>
      </c>
      <c r="F52">
        <v>-0.91551000000000005</v>
      </c>
      <c r="G52">
        <v>18.106000000000002</v>
      </c>
      <c r="I52">
        <f t="shared" si="4"/>
        <v>113.17310997906054</v>
      </c>
      <c r="J52" s="3">
        <f>(-(1/B52-B48))*LN(I52/H48)</f>
        <v>1.1992945556154591</v>
      </c>
      <c r="K52" s="6"/>
      <c r="M52" s="3">
        <f>(-1/(B52-B49))*(LN(I52/I49))</f>
        <v>1.3502498420680014</v>
      </c>
    </row>
    <row r="53" spans="1:13" s="13" customFormat="1">
      <c r="A53" s="13" t="s">
        <v>13</v>
      </c>
      <c r="B53" s="10">
        <v>0</v>
      </c>
      <c r="C53" s="11">
        <v>41899</v>
      </c>
      <c r="D53" s="12">
        <v>0.53129629629629627</v>
      </c>
      <c r="E53" s="13">
        <v>331.88</v>
      </c>
      <c r="F53" s="13">
        <v>-6.9066999999999998</v>
      </c>
      <c r="G53" s="13">
        <v>201.55</v>
      </c>
      <c r="H53" s="23">
        <f>(2000/E53)*G53</f>
        <v>1214.5956369772207</v>
      </c>
    </row>
    <row r="54" spans="1:13">
      <c r="B54" s="7">
        <v>0.5</v>
      </c>
      <c r="C54" s="1">
        <v>41899</v>
      </c>
      <c r="D54" s="2">
        <v>0.5314699074074074</v>
      </c>
      <c r="E54">
        <v>341.82</v>
      </c>
      <c r="F54">
        <v>-4.2713000000000001</v>
      </c>
      <c r="G54">
        <v>139.6</v>
      </c>
      <c r="H54" s="19">
        <f>(2000/E54)*G54</f>
        <v>816.80416593528764</v>
      </c>
      <c r="I54" s="9">
        <f>(2000/E54)*G54</f>
        <v>816.80416593528764</v>
      </c>
      <c r="J54" s="6">
        <f>(-(1/B54-B53))*LN(I54/H53)</f>
        <v>0.79353424831835451</v>
      </c>
      <c r="K54" s="6"/>
    </row>
    <row r="55" spans="1:13">
      <c r="B55" s="7">
        <v>1</v>
      </c>
      <c r="C55" s="1">
        <v>41899</v>
      </c>
      <c r="D55" s="2">
        <v>0.53164351851851854</v>
      </c>
      <c r="E55">
        <v>352.63</v>
      </c>
      <c r="F55">
        <v>-2.8193999999999999</v>
      </c>
      <c r="G55">
        <v>76.460999999999999</v>
      </c>
      <c r="I55">
        <f t="shared" ref="I55:I57" si="5">(2000/E55)*G55</f>
        <v>433.66134475228995</v>
      </c>
      <c r="J55" s="6">
        <f>(-(1/B55-B53))*LN(I55/H53)</f>
        <v>1.029902573441023</v>
      </c>
      <c r="K55" s="6">
        <f>AVERAGE(J54:J57)</f>
        <v>1.0416014345935027</v>
      </c>
      <c r="L55">
        <f>(-(1/B55-B53))*LN(I55/H53)</f>
        <v>1.029902573441023</v>
      </c>
      <c r="M55">
        <f>(-1/(B55-B54))*(LN(I55/I54))</f>
        <v>1.2662708985636912</v>
      </c>
    </row>
    <row r="56" spans="1:13">
      <c r="B56" s="7">
        <v>1.5</v>
      </c>
      <c r="C56" s="1">
        <v>41899</v>
      </c>
      <c r="D56" s="2">
        <v>0.53181712962962957</v>
      </c>
      <c r="E56">
        <v>360.86</v>
      </c>
      <c r="F56">
        <v>-1.7825</v>
      </c>
      <c r="G56">
        <v>37.151000000000003</v>
      </c>
      <c r="I56">
        <f t="shared" si="5"/>
        <v>205.90256609211329</v>
      </c>
      <c r="J56" s="6">
        <f>(-(1/B56-B53))*LN(I56/H53)</f>
        <v>1.1831756096969004</v>
      </c>
      <c r="K56" s="6"/>
      <c r="M56">
        <f>(-1/(B56-B54))*(LN(I56/I54))</f>
        <v>1.3779962903861736</v>
      </c>
    </row>
    <row r="57" spans="1:13">
      <c r="B57" s="7">
        <v>2</v>
      </c>
      <c r="C57" s="1">
        <v>41899</v>
      </c>
      <c r="D57" s="2">
        <v>0.53199074074074071</v>
      </c>
      <c r="E57">
        <v>366.68</v>
      </c>
      <c r="F57">
        <v>-1.0249999999999999</v>
      </c>
      <c r="G57">
        <v>21.893000000000001</v>
      </c>
      <c r="I57">
        <f t="shared" si="5"/>
        <v>119.4120213810407</v>
      </c>
      <c r="J57" s="3">
        <f>(-(1/B57-B53))*LN(I57/H53)</f>
        <v>1.1597933069177329</v>
      </c>
      <c r="K57" s="6"/>
      <c r="M57" s="3">
        <f>(-1/(B57-B54))*(LN(I57/I54))</f>
        <v>1.2818796597841924</v>
      </c>
    </row>
    <row r="58" spans="1:13" s="13" customFormat="1">
      <c r="A58" s="13" t="s">
        <v>14</v>
      </c>
      <c r="B58" s="10">
        <v>0</v>
      </c>
      <c r="C58" s="11">
        <v>41899</v>
      </c>
      <c r="D58" s="12">
        <v>0.53285879629629629</v>
      </c>
      <c r="E58" s="13">
        <v>387.43</v>
      </c>
      <c r="F58" s="13">
        <v>-7.9519000000000002</v>
      </c>
      <c r="G58" s="13">
        <v>232.06</v>
      </c>
      <c r="H58" s="23">
        <f>(2000/E58)*G58</f>
        <v>1197.9454353044421</v>
      </c>
    </row>
    <row r="59" spans="1:13">
      <c r="B59" s="7">
        <v>0.5</v>
      </c>
      <c r="C59" s="1">
        <v>41899</v>
      </c>
      <c r="D59" s="2">
        <v>0.53303240740740743</v>
      </c>
      <c r="E59">
        <v>398.13</v>
      </c>
      <c r="F59">
        <v>-5.6923000000000004</v>
      </c>
      <c r="G59">
        <v>151.25</v>
      </c>
      <c r="H59" s="19">
        <f>(2000/E59)*G59</f>
        <v>759.80207469921891</v>
      </c>
      <c r="I59" s="9">
        <f>(2000/E59)*G59</f>
        <v>759.80207469921891</v>
      </c>
      <c r="J59" s="6">
        <f>(-(1/B59-B58))*LN(I59/H58)</f>
        <v>0.91061051962381401</v>
      </c>
      <c r="K59" s="6"/>
    </row>
    <row r="60" spans="1:13">
      <c r="B60" s="7">
        <v>1</v>
      </c>
      <c r="C60" s="1">
        <v>41899</v>
      </c>
      <c r="D60" s="2">
        <v>0.53320601851851845</v>
      </c>
      <c r="E60">
        <v>411.34</v>
      </c>
      <c r="F60">
        <v>-3.1989000000000001</v>
      </c>
      <c r="G60">
        <v>77.826999999999998</v>
      </c>
      <c r="I60">
        <f t="shared" ref="I60:I62" si="6">(2000/E60)*G60</f>
        <v>378.40715709631934</v>
      </c>
      <c r="J60" s="6">
        <f>(-(1/B60-B58))*LN(I60/H58)</f>
        <v>1.1523924800464951</v>
      </c>
      <c r="K60" s="6">
        <f>AVERAGE(J59:J62)</f>
        <v>1.0864715585715128</v>
      </c>
      <c r="L60">
        <f>(-(1/B60-B58))*LN(I60/H58)</f>
        <v>1.1523924800464951</v>
      </c>
      <c r="M60">
        <f>(-1/(B60-B59))*(LN(I60/I59))</f>
        <v>1.394174440469176</v>
      </c>
    </row>
    <row r="61" spans="1:13">
      <c r="B61" s="7">
        <v>1.5</v>
      </c>
      <c r="C61" s="1">
        <v>41899</v>
      </c>
      <c r="D61" s="2">
        <v>0.5333796296296297</v>
      </c>
      <c r="E61">
        <v>419.64</v>
      </c>
      <c r="F61">
        <v>-2.2850999999999999</v>
      </c>
      <c r="G61">
        <v>48.006</v>
      </c>
      <c r="I61">
        <f t="shared" si="6"/>
        <v>228.79611095224476</v>
      </c>
      <c r="J61" s="6">
        <f>(-(1/B61-B58))*LN(I61/H58)</f>
        <v>1.1036879795818888</v>
      </c>
      <c r="K61" s="6"/>
      <c r="M61">
        <f>(-1/(B61-B59))*(LN(I61/I59))</f>
        <v>1.2002267095609263</v>
      </c>
    </row>
    <row r="62" spans="1:13" s="3" customFormat="1">
      <c r="B62" s="8">
        <v>2</v>
      </c>
      <c r="C62" s="4">
        <v>41899</v>
      </c>
      <c r="D62" s="5">
        <v>0.53355324074074073</v>
      </c>
      <c r="E62" s="3">
        <v>427.46</v>
      </c>
      <c r="F62" s="3">
        <v>-1.1526000000000001</v>
      </c>
      <c r="G62" s="3">
        <v>24.213999999999999</v>
      </c>
      <c r="H62" s="22"/>
      <c r="I62" s="3">
        <f t="shared" si="6"/>
        <v>113.29247181022787</v>
      </c>
      <c r="J62" s="3">
        <f>(-(1/B62-B58))*LN(I62/H58)</f>
        <v>1.1791952550338531</v>
      </c>
      <c r="M62" s="3">
        <f>(-1/(B62-B59))*(LN(I62/I59))</f>
        <v>1.2687235001705326</v>
      </c>
    </row>
    <row r="63" spans="1:13">
      <c r="B63" s="7"/>
      <c r="C63" s="1"/>
      <c r="D63" s="2"/>
    </row>
    <row r="64" spans="1:13" s="13" customFormat="1">
      <c r="A64" s="13" t="s">
        <v>15</v>
      </c>
      <c r="B64" s="10">
        <v>0</v>
      </c>
      <c r="C64" s="11">
        <v>41899</v>
      </c>
      <c r="D64" s="12">
        <v>0.56671296296296292</v>
      </c>
      <c r="E64" s="13">
        <v>728.53</v>
      </c>
      <c r="F64" s="13">
        <v>-9.7026000000000003</v>
      </c>
      <c r="G64" s="13">
        <v>506.28</v>
      </c>
      <c r="H64" s="23">
        <f>(2000/E64)*G64</f>
        <v>1389.867266962239</v>
      </c>
    </row>
    <row r="65" spans="1:13">
      <c r="B65" s="7">
        <v>0.5</v>
      </c>
      <c r="C65" s="1">
        <v>41899</v>
      </c>
      <c r="D65" s="2">
        <v>0.56689814814814821</v>
      </c>
      <c r="E65">
        <v>730.39</v>
      </c>
      <c r="F65">
        <v>-5.7165999999999997</v>
      </c>
      <c r="G65">
        <v>257.58999999999997</v>
      </c>
      <c r="H65" s="19">
        <f>(2000/E65)*G65</f>
        <v>705.34919700434</v>
      </c>
      <c r="I65">
        <f>(2000/E65)*G65</f>
        <v>705.34919700434</v>
      </c>
      <c r="J65" s="6">
        <f>(-(1/B65-B64))*LN(I65/H64)</f>
        <v>1.3565410701739267</v>
      </c>
      <c r="K65" s="6"/>
    </row>
    <row r="66" spans="1:13">
      <c r="B66" s="7">
        <v>1</v>
      </c>
      <c r="C66" s="1">
        <v>41899</v>
      </c>
      <c r="D66" s="2">
        <v>0.56706018518518519</v>
      </c>
      <c r="E66">
        <v>733.47</v>
      </c>
      <c r="F66">
        <v>-2.9453999999999998</v>
      </c>
      <c r="G66">
        <v>99.884</v>
      </c>
      <c r="I66">
        <f t="shared" ref="I66:I68" si="7">(2000/E66)*G66</f>
        <v>272.36015106275647</v>
      </c>
      <c r="J66" s="6">
        <f>(-(1/B66-B64))*LN(I66/H64)</f>
        <v>1.6298382549127655</v>
      </c>
      <c r="K66" s="6">
        <f>AVERAGE(J65:J68)</f>
        <v>1.5887511891512187</v>
      </c>
      <c r="L66">
        <f>(-(1/B66-B64))*LN(I66/H64)</f>
        <v>1.6298382549127655</v>
      </c>
      <c r="M66">
        <f>(-1/(B66-B65))*(LN(I66/I65))</f>
        <v>1.903135439651604</v>
      </c>
    </row>
    <row r="67" spans="1:13">
      <c r="B67" s="7">
        <v>1.5</v>
      </c>
      <c r="C67" s="1">
        <v>41899</v>
      </c>
      <c r="D67" s="2">
        <v>0.56724537037037037</v>
      </c>
      <c r="E67">
        <v>739.16</v>
      </c>
      <c r="F67">
        <v>-1.5058</v>
      </c>
      <c r="G67">
        <v>39.832999999999998</v>
      </c>
      <c r="I67">
        <f t="shared" si="7"/>
        <v>107.77910060068184</v>
      </c>
      <c r="J67" s="6">
        <f>(-(1/B67-B64))*LN(I67/H64)</f>
        <v>1.7045865083137388</v>
      </c>
      <c r="K67" s="6"/>
      <c r="M67">
        <f>(-1/(B67-B65))*(LN(I67/I65))</f>
        <v>1.8786092273836452</v>
      </c>
    </row>
    <row r="68" spans="1:13" s="3" customFormat="1">
      <c r="B68" s="8">
        <v>2</v>
      </c>
      <c r="C68" s="4">
        <v>41899</v>
      </c>
      <c r="D68" s="5">
        <v>0.56741898148148151</v>
      </c>
      <c r="E68" s="3">
        <v>734.26</v>
      </c>
      <c r="F68" s="3">
        <v>-0.63229999999999997</v>
      </c>
      <c r="G68" s="3">
        <v>18.298999999999999</v>
      </c>
      <c r="H68" s="22"/>
      <c r="I68" s="3">
        <f t="shared" si="7"/>
        <v>49.843379729251218</v>
      </c>
      <c r="J68" s="3">
        <f>(-(1/B68-B64))*LN(I68/H64)</f>
        <v>1.6640389232044439</v>
      </c>
      <c r="M68" s="3">
        <f>(-1/(B68-B65))*(LN(I68/I65))</f>
        <v>1.7665382075479497</v>
      </c>
    </row>
    <row r="69" spans="1:13">
      <c r="A69" t="s">
        <v>16</v>
      </c>
      <c r="B69" s="7">
        <v>0</v>
      </c>
      <c r="C69" s="1">
        <v>41899</v>
      </c>
      <c r="D69" s="2">
        <v>0.56792824074074078</v>
      </c>
      <c r="E69">
        <v>730.03</v>
      </c>
      <c r="F69">
        <v>-9.2622</v>
      </c>
      <c r="G69">
        <v>430.95</v>
      </c>
      <c r="H69" s="19">
        <f>(2000/E69)*G69</f>
        <v>1180.6364122022383</v>
      </c>
    </row>
    <row r="70" spans="1:13">
      <c r="B70" s="7">
        <v>0.5</v>
      </c>
      <c r="C70" s="1">
        <v>41899</v>
      </c>
      <c r="D70" s="2">
        <v>0.5681018518518518</v>
      </c>
      <c r="E70">
        <v>730.01</v>
      </c>
      <c r="F70">
        <v>-6.9808000000000003</v>
      </c>
      <c r="G70">
        <v>237.87</v>
      </c>
      <c r="H70" s="19">
        <f>(2000/E70)*G70</f>
        <v>651.68970288078242</v>
      </c>
      <c r="I70">
        <f>(2000/E70)*G70</f>
        <v>651.68970288078242</v>
      </c>
      <c r="J70" s="6">
        <f>(-(1/B70-B69))*LN(I70/H69)</f>
        <v>1.1884807432626097</v>
      </c>
      <c r="K70" s="6"/>
    </row>
    <row r="71" spans="1:13">
      <c r="B71" s="7">
        <v>1</v>
      </c>
      <c r="C71" s="1">
        <v>41899</v>
      </c>
      <c r="D71" s="2">
        <v>0.56828703703703709</v>
      </c>
      <c r="E71">
        <v>733.56</v>
      </c>
      <c r="F71">
        <v>-3.5427</v>
      </c>
      <c r="G71">
        <v>97.417000000000002</v>
      </c>
      <c r="I71">
        <f t="shared" ref="I71:I73" si="8">(2000/E71)*G71</f>
        <v>265.60063253176293</v>
      </c>
      <c r="J71" s="6">
        <f>(-(1/B71-B69))*LN(I71/H69)</f>
        <v>1.4918151053274211</v>
      </c>
      <c r="K71" s="6">
        <f>AVERAGE(J70:J73)</f>
        <v>1.4373064299847849</v>
      </c>
      <c r="L71">
        <f>(-(1/B71-B69))*LN(I71/H69)</f>
        <v>1.4918151053274211</v>
      </c>
      <c r="M71">
        <f>(-1/(B71-B70))*(LN(I71/I70))</f>
        <v>1.7951494673922328</v>
      </c>
    </row>
    <row r="72" spans="1:13">
      <c r="B72" s="7">
        <v>1.5</v>
      </c>
      <c r="C72" s="1">
        <v>41899</v>
      </c>
      <c r="D72" s="2">
        <v>0.56844907407407408</v>
      </c>
      <c r="E72">
        <v>734.46</v>
      </c>
      <c r="F72">
        <v>-1.5943000000000001</v>
      </c>
      <c r="G72">
        <v>41.558</v>
      </c>
      <c r="I72">
        <f t="shared" si="8"/>
        <v>113.16613566429757</v>
      </c>
      <c r="J72" s="6">
        <f>(-(1/B72-B69))*LN(I72/H69)</f>
        <v>1.5633012922285074</v>
      </c>
      <c r="K72" s="6"/>
      <c r="M72">
        <f>(-1/(B72-B70))*(LN(I72/I70))</f>
        <v>1.7507115667114566</v>
      </c>
    </row>
    <row r="73" spans="1:13" s="3" customFormat="1">
      <c r="B73" s="8">
        <v>2</v>
      </c>
      <c r="C73" s="4">
        <v>41899</v>
      </c>
      <c r="D73" s="5">
        <v>0.56863425925925926</v>
      </c>
      <c r="E73" s="3">
        <v>738.51</v>
      </c>
      <c r="F73" s="3">
        <v>-0.70228000000000002</v>
      </c>
      <c r="G73" s="3">
        <v>21.462</v>
      </c>
      <c r="H73" s="22"/>
      <c r="I73" s="3">
        <f t="shared" si="8"/>
        <v>58.122435715156193</v>
      </c>
      <c r="J73" s="3">
        <f>(-(1/B73-B69))*LN(I73/H69)</f>
        <v>1.5056285791206012</v>
      </c>
      <c r="M73" s="3">
        <f>(-1/(B73-B70))*(LN(I73/I70))</f>
        <v>1.6113445244065985</v>
      </c>
    </row>
    <row r="74" spans="1:13">
      <c r="B74" s="7">
        <v>0</v>
      </c>
      <c r="C74" s="1">
        <v>41899</v>
      </c>
      <c r="D74" s="2">
        <v>0.56879629629629636</v>
      </c>
      <c r="E74">
        <v>738.57</v>
      </c>
      <c r="F74">
        <v>-9.8178999999999998</v>
      </c>
      <c r="G74">
        <v>486.61</v>
      </c>
      <c r="H74" s="19">
        <f>(2000/E74)*G74</f>
        <v>1317.7085448908024</v>
      </c>
    </row>
    <row r="75" spans="1:13">
      <c r="B75" s="7">
        <v>0.5</v>
      </c>
      <c r="C75" s="1">
        <v>41899</v>
      </c>
      <c r="D75" s="2">
        <v>0.56898148148148142</v>
      </c>
      <c r="E75">
        <v>738.03</v>
      </c>
      <c r="F75">
        <v>-6.7214</v>
      </c>
      <c r="G75">
        <v>281.47000000000003</v>
      </c>
      <c r="H75" s="19">
        <f>(2000/E75)*G75</f>
        <v>762.76032139614927</v>
      </c>
      <c r="I75">
        <f>(2000/E75)*G75</f>
        <v>762.76032139614927</v>
      </c>
      <c r="J75" s="6">
        <f>(-(1/B75-B74))*LN(I75/H74)</f>
        <v>1.0934114018111947</v>
      </c>
      <c r="K75" s="6"/>
    </row>
    <row r="76" spans="1:13">
      <c r="B76" s="7">
        <v>1</v>
      </c>
      <c r="C76" s="1">
        <v>41899</v>
      </c>
      <c r="D76" s="2">
        <v>0.56914351851851852</v>
      </c>
      <c r="E76">
        <v>734.23</v>
      </c>
      <c r="F76">
        <v>-3.7616999999999998</v>
      </c>
      <c r="G76">
        <v>134.31</v>
      </c>
      <c r="I76">
        <f t="shared" ref="I76:I78" si="9">(2000/E76)*G76</f>
        <v>365.85266197240645</v>
      </c>
      <c r="J76" s="6">
        <f>(-(1/B76-B74))*LN(I76/H74)</f>
        <v>1.2814188667971642</v>
      </c>
      <c r="K76" s="6">
        <f>AVERAGE(J75:J78)</f>
        <v>1.3735256081360983</v>
      </c>
      <c r="L76">
        <f>(-(1/B76-B74))*LN(I76/H74)</f>
        <v>1.2814188667971642</v>
      </c>
      <c r="M76">
        <f>(-1/(B76-B75))*(LN(I76/I75))</f>
        <v>1.4694263317831335</v>
      </c>
    </row>
    <row r="77" spans="1:13">
      <c r="B77" s="7">
        <v>1.5</v>
      </c>
      <c r="C77" s="1">
        <v>41899</v>
      </c>
      <c r="D77" s="2">
        <v>0.5693287037037037</v>
      </c>
      <c r="E77">
        <v>732.19</v>
      </c>
      <c r="F77">
        <v>-1.5758000000000001</v>
      </c>
      <c r="G77">
        <v>51.106999999999999</v>
      </c>
      <c r="I77">
        <f t="shared" si="9"/>
        <v>139.60037695133775</v>
      </c>
      <c r="J77" s="6">
        <f>(-(1/B77-B74))*LN(I77/H74)</f>
        <v>1.4965771104548637</v>
      </c>
      <c r="K77" s="6"/>
      <c r="M77">
        <f>(-1/(B77-B75))*(LN(I77/I75))</f>
        <v>1.6981599647766983</v>
      </c>
    </row>
    <row r="78" spans="1:13" s="3" customFormat="1">
      <c r="B78" s="8">
        <v>2</v>
      </c>
      <c r="C78" s="4">
        <v>41899</v>
      </c>
      <c r="D78" s="5">
        <v>0.56949074074074069</v>
      </c>
      <c r="E78" s="3">
        <v>738.8</v>
      </c>
      <c r="F78" s="3">
        <v>-0.76485000000000003</v>
      </c>
      <c r="G78" s="3">
        <v>18.960999999999999</v>
      </c>
      <c r="H78" s="22"/>
      <c r="I78" s="3">
        <f t="shared" si="9"/>
        <v>51.329182458040066</v>
      </c>
      <c r="J78" s="3">
        <f>(-(1/B78-B74))*LN(I78/H74)</f>
        <v>1.6226950534811702</v>
      </c>
      <c r="M78" s="3">
        <f>(-1/(B78-B75))*(LN(I78/I75))</f>
        <v>1.7991229373711619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8" sqref="F8"/>
    </sheetView>
  </sheetViews>
  <sheetFormatPr baseColWidth="10" defaultRowHeight="15" x14ac:dyDescent="0"/>
  <cols>
    <col min="2" max="2" width="27.5" bestFit="1" customWidth="1"/>
  </cols>
  <sheetData>
    <row r="1" spans="1:6">
      <c r="A1" s="30" t="s">
        <v>3</v>
      </c>
      <c r="B1" s="30" t="s">
        <v>27</v>
      </c>
      <c r="C1" s="30">
        <v>1</v>
      </c>
      <c r="D1" s="30">
        <v>1.5</v>
      </c>
      <c r="E1" s="30">
        <v>2</v>
      </c>
      <c r="F1" s="30" t="s">
        <v>25</v>
      </c>
    </row>
    <row r="2" spans="1:6">
      <c r="A2">
        <v>5417</v>
      </c>
      <c r="B2">
        <f>'Raw Data'!M8</f>
        <v>0.84602276387661413</v>
      </c>
      <c r="C2">
        <f>'Raw Data'!M6</f>
        <v>0.72769635041517955</v>
      </c>
      <c r="D2">
        <f>'Raw Data'!M7</f>
        <v>0.80379417302485578</v>
      </c>
      <c r="E2">
        <f>'Raw Data'!M8</f>
        <v>0.84602276387661413</v>
      </c>
      <c r="F2">
        <f>AVERAGE(C2:E2)</f>
        <v>0.79250442910554986</v>
      </c>
    </row>
    <row r="3" spans="1:6">
      <c r="A3">
        <v>5418</v>
      </c>
      <c r="B3">
        <f>'Raw Data'!M14</f>
        <v>1.190281935487526</v>
      </c>
      <c r="C3">
        <f>'Raw Data'!M12</f>
        <v>0.88861892365351824</v>
      </c>
      <c r="D3">
        <f>'Raw Data'!M13</f>
        <v>1.003549752157495</v>
      </c>
      <c r="E3">
        <f>'Raw Data'!M14</f>
        <v>1.190281935487526</v>
      </c>
      <c r="F3">
        <f>AVERAGE(C3:E3)</f>
        <v>1.0274835370995132</v>
      </c>
    </row>
    <row r="4" spans="1:6">
      <c r="A4">
        <v>5419</v>
      </c>
      <c r="B4">
        <f>AVERAGE('Raw Data'!M20,'Raw Data'!M25,'Raw Data'!M30)</f>
        <v>0.89738701101981333</v>
      </c>
      <c r="C4">
        <f>AVERAGE('Raw Data'!M18,'Raw Data'!M23,'Raw Data'!M28)</f>
        <v>0.75702402330266771</v>
      </c>
      <c r="D4">
        <f>AVERAGE('Raw Data'!J19,'Raw Data'!J24,'Raw Data'!J29)</f>
        <v>0.80009512529638582</v>
      </c>
      <c r="E4">
        <f>AVERAGE('Raw Data'!J20,'Raw Data'!J25,'Raw Data'!J30)</f>
        <v>0.83274275896279926</v>
      </c>
      <c r="F4">
        <f>AVERAGE(C4:E4)</f>
        <v>0.79662063585395104</v>
      </c>
    </row>
    <row r="5" spans="1:6">
      <c r="A5">
        <v>5420</v>
      </c>
      <c r="B5">
        <f>AVERAGE('Raw Data'!M36,'Raw Data'!M41,'Raw Data'!M46)</f>
        <v>0.96183489193229688</v>
      </c>
      <c r="C5">
        <f>AVERAGE('Raw Data'!M34,'Raw Data'!M39,'Raw Data'!M44)</f>
        <v>0.92850562726119568</v>
      </c>
      <c r="D5">
        <f>AVERAGE('Raw Data'!M35,'Raw Data'!M40,'Raw Data'!M45)</f>
        <v>0.98633353441873128</v>
      </c>
      <c r="E5">
        <f>AVERAGE('Raw Data'!M36,'Raw Data'!M41,'Raw Data'!M46)</f>
        <v>0.96183489193229688</v>
      </c>
      <c r="F5">
        <f>AVERAGE(C5:E5)</f>
        <v>0.95889135120407465</v>
      </c>
    </row>
    <row r="6" spans="1:6">
      <c r="A6">
        <v>5421</v>
      </c>
      <c r="B6">
        <f>AVERAGE('Raw Data'!M52,'Raw Data'!M57,'Raw Data'!M62)</f>
        <v>1.3002843340075754</v>
      </c>
      <c r="C6">
        <f>AVERAGE('Raw Data'!M50,'Raw Data'!M55,'Raw Data'!M60)</f>
        <v>1.3018414409316679</v>
      </c>
      <c r="D6">
        <f>AVERAGE('Raw Data'!J51,'Raw Data'!J56,'Raw Data'!J61)</f>
        <v>1.1519233926660253</v>
      </c>
      <c r="E6">
        <f>AVERAGE('Raw Data'!J52,'Raw Data'!J57,'Raw Data'!J62)</f>
        <v>1.1794277058556817</v>
      </c>
      <c r="F6">
        <f>AVERAGE(C6:E6)</f>
        <v>1.2110641798177915</v>
      </c>
    </row>
    <row r="7" spans="1:6">
      <c r="A7">
        <v>5422</v>
      </c>
      <c r="B7">
        <f>AVERAGE('Raw Data'!M68,'Raw Data'!M73,'Raw Data'!M78)</f>
        <v>1.7256685564419032</v>
      </c>
      <c r="C7">
        <f>AVERAGE('Raw Data'!M66,'Raw Data'!M71,'Raw Data'!M76)</f>
        <v>1.7225704129423234</v>
      </c>
      <c r="D7">
        <f>AVERAGE('Raw Data'!M67,'Raw Data'!M72,'Raw Data'!M77)</f>
        <v>1.7758269196239331</v>
      </c>
      <c r="E7">
        <f>AVERAGE('Raw Data'!M68,'Raw Data'!M73,'Raw Data'!M78)</f>
        <v>1.7256685564419032</v>
      </c>
      <c r="F7">
        <f>AVERAGE(C7:E7)</f>
        <v>1.7413552963360532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Kd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Fall</dc:creator>
  <cp:lastModifiedBy>Kelsey Fall</cp:lastModifiedBy>
  <dcterms:created xsi:type="dcterms:W3CDTF">2014-09-18T00:30:04Z</dcterms:created>
  <dcterms:modified xsi:type="dcterms:W3CDTF">2014-09-22T18:16:13Z</dcterms:modified>
</cp:coreProperties>
</file>