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0" windowWidth="25600" windowHeight="15540" tabRatio="500"/>
  </bookViews>
  <sheets>
    <sheet name="Raw Data" sheetId="1" r:id="rId1"/>
    <sheet name="Kd" sheetId="2" r:id="rId2"/>
  </sheets>
  <definedNames>
    <definedName name="Licor_YR141001" localSheetId="0">'Raw Data'!$E$4:$I$121</definedName>
    <definedName name="YR150824_1" localSheetId="0">'Raw Data'!#REF!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2" l="1"/>
  <c r="C7" i="2"/>
  <c r="D6" i="2"/>
  <c r="C6" i="2"/>
  <c r="D5" i="2"/>
  <c r="C5" i="2"/>
  <c r="D4" i="2"/>
  <c r="C4" i="2"/>
  <c r="D3" i="2"/>
  <c r="C3" i="2"/>
  <c r="D2" i="2"/>
  <c r="C2" i="2"/>
  <c r="J5" i="1"/>
  <c r="K5" i="1"/>
  <c r="J6" i="1"/>
  <c r="K6" i="1"/>
  <c r="J7" i="1"/>
  <c r="K7" i="1"/>
  <c r="J8" i="1"/>
  <c r="K8" i="1"/>
  <c r="J9" i="1"/>
  <c r="J12" i="1"/>
  <c r="J13" i="1"/>
  <c r="K13" i="1"/>
  <c r="J14" i="1"/>
  <c r="K14" i="1"/>
  <c r="J15" i="1"/>
  <c r="K15" i="1"/>
  <c r="J20" i="1"/>
  <c r="J21" i="1"/>
  <c r="K21" i="1"/>
  <c r="J22" i="1"/>
  <c r="K22" i="1"/>
  <c r="J23" i="1"/>
  <c r="K23" i="1"/>
  <c r="J24" i="1"/>
  <c r="K24" i="1"/>
  <c r="J28" i="1"/>
  <c r="J29" i="1"/>
  <c r="K29" i="1"/>
  <c r="J30" i="1"/>
  <c r="K30" i="1"/>
  <c r="J31" i="1"/>
  <c r="K31" i="1"/>
  <c r="J32" i="1"/>
  <c r="K32" i="1"/>
  <c r="J36" i="1"/>
  <c r="J37" i="1"/>
  <c r="K37" i="1"/>
  <c r="J38" i="1"/>
  <c r="K38" i="1"/>
  <c r="J39" i="1"/>
  <c r="K39" i="1"/>
  <c r="J40" i="1"/>
  <c r="K40" i="1"/>
  <c r="J44" i="1"/>
  <c r="J45" i="1"/>
  <c r="K45" i="1"/>
  <c r="J46" i="1"/>
  <c r="K46" i="1"/>
  <c r="J47" i="1"/>
  <c r="K47" i="1"/>
  <c r="J48" i="1"/>
  <c r="K48" i="1"/>
  <c r="J52" i="1"/>
  <c r="J53" i="1"/>
  <c r="K53" i="1"/>
  <c r="J54" i="1"/>
  <c r="K54" i="1"/>
  <c r="J55" i="1"/>
  <c r="K55" i="1"/>
  <c r="J56" i="1"/>
  <c r="K56" i="1"/>
  <c r="J60" i="1"/>
  <c r="J61" i="1"/>
  <c r="K61" i="1"/>
  <c r="J62" i="1"/>
  <c r="K62" i="1"/>
  <c r="J63" i="1"/>
  <c r="K63" i="1"/>
  <c r="J64" i="1"/>
  <c r="K64" i="1"/>
  <c r="J68" i="1"/>
  <c r="J69" i="1"/>
  <c r="K69" i="1"/>
  <c r="J70" i="1"/>
  <c r="K70" i="1"/>
  <c r="J71" i="1"/>
  <c r="K71" i="1"/>
  <c r="J72" i="1"/>
  <c r="K72" i="1"/>
  <c r="J76" i="1"/>
  <c r="J77" i="1"/>
  <c r="K77" i="1"/>
  <c r="J78" i="1"/>
  <c r="K78" i="1"/>
  <c r="J79" i="1"/>
  <c r="K79" i="1"/>
  <c r="J84" i="1"/>
  <c r="J85" i="1"/>
  <c r="K85" i="1"/>
  <c r="J86" i="1"/>
  <c r="K86" i="1"/>
  <c r="J87" i="1"/>
  <c r="K87" i="1"/>
  <c r="J88" i="1"/>
  <c r="K88" i="1"/>
  <c r="J92" i="1"/>
  <c r="J93" i="1"/>
  <c r="K93" i="1"/>
  <c r="J94" i="1"/>
  <c r="K94" i="1"/>
  <c r="J95" i="1"/>
  <c r="K95" i="1"/>
  <c r="J96" i="1"/>
  <c r="K96" i="1"/>
  <c r="J100" i="1"/>
  <c r="K100" i="1"/>
  <c r="J101" i="1"/>
  <c r="K101" i="1"/>
  <c r="J102" i="1"/>
  <c r="K102" i="1"/>
  <c r="J103" i="1"/>
  <c r="K103" i="1"/>
  <c r="J104" i="1"/>
  <c r="K104" i="1"/>
  <c r="J108" i="1"/>
  <c r="K108" i="1"/>
  <c r="J109" i="1"/>
  <c r="K109" i="1"/>
  <c r="J110" i="1"/>
  <c r="K110" i="1"/>
  <c r="J111" i="1"/>
  <c r="K111" i="1"/>
  <c r="J112" i="1"/>
  <c r="K112" i="1"/>
  <c r="J116" i="1"/>
  <c r="K116" i="1"/>
  <c r="J117" i="1"/>
  <c r="K117" i="1"/>
  <c r="J118" i="1"/>
  <c r="K118" i="1"/>
  <c r="J119" i="1"/>
  <c r="K119" i="1"/>
  <c r="J120" i="1"/>
  <c r="K120" i="1"/>
  <c r="J124" i="1"/>
  <c r="K124" i="1"/>
  <c r="J125" i="1"/>
  <c r="K125" i="1"/>
  <c r="J126" i="1"/>
  <c r="K126" i="1"/>
  <c r="J127" i="1"/>
  <c r="K127" i="1"/>
  <c r="J128" i="1"/>
  <c r="K128" i="1"/>
  <c r="J132" i="1"/>
  <c r="K132" i="1"/>
  <c r="J133" i="1"/>
  <c r="K133" i="1"/>
  <c r="J134" i="1"/>
  <c r="K134" i="1"/>
  <c r="J135" i="1"/>
  <c r="K135" i="1"/>
  <c r="J136" i="1"/>
  <c r="K136" i="1"/>
  <c r="J140" i="1"/>
  <c r="K140" i="1"/>
  <c r="J141" i="1"/>
  <c r="K141" i="1"/>
  <c r="J142" i="1"/>
  <c r="K142" i="1"/>
  <c r="J143" i="1"/>
  <c r="K143" i="1"/>
  <c r="J144" i="1"/>
  <c r="K144" i="1"/>
  <c r="J4" i="1"/>
</calcChain>
</file>

<file path=xl/connections.xml><?xml version="1.0" encoding="utf-8"?>
<connections xmlns="http://schemas.openxmlformats.org/spreadsheetml/2006/main">
  <connection id="1" name="Licor_YR141001.txt" type="6" refreshedVersion="0" background="1" saveData="1">
    <textPr fileType="mac" firstRow="4" sourceFile="Macintosh HD:Users:kelsey:Desktop:Dissertation:York Profiler Anchor Stations:ClayBank:YR141001:Licor:Licor_YR141001.txt" space="1" semicolon="1" consecutive="1">
      <textFields count="6">
        <textField/>
        <textField/>
        <textField/>
        <textField/>
        <textField/>
        <textField/>
      </textFields>
    </textPr>
  </connection>
  <connection id="2" name="YR150824.txt" type="6" refreshedVersion="0" background="1" saveData="1">
    <textPr fileType="mac" sourceFile="Macintosh HD:Users:kelsey:Desktop:Dissertation:Profiler Surveys:York River:Axial Surveys:YR150824:LICOR:YR150824.txt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<sst xmlns="http://schemas.openxmlformats.org/spreadsheetml/2006/main" count="187" uniqueCount="35">
  <si>
    <t>Station</t>
  </si>
  <si>
    <t>Depth</t>
  </si>
  <si>
    <t>Date</t>
  </si>
  <si>
    <t>Time</t>
  </si>
  <si>
    <t>DECK (UM)</t>
  </si>
  <si>
    <t>WATERQUANTUM (UM)</t>
  </si>
  <si>
    <t>SPHERICALQUANTUM (UM)</t>
  </si>
  <si>
    <t>(2000/Deck µE)*Water or Sperical µE</t>
  </si>
  <si>
    <t>Distance From Mouth (km)</t>
  </si>
  <si>
    <t>m</t>
  </si>
  <si>
    <t>Sphere depth (0.15 m from Water Level Logger)</t>
  </si>
  <si>
    <t>Measured Depth (Water Level Sensor)</t>
  </si>
  <si>
    <t>standard error</t>
  </si>
  <si>
    <t>Log E_d</t>
  </si>
  <si>
    <t>Kd (m-1) from 0.5  to 4 mbs</t>
  </si>
  <si>
    <t>Corrected Irradiance (Sphere)</t>
  </si>
  <si>
    <t>Kd from Figure</t>
  </si>
  <si>
    <t>5423C</t>
  </si>
  <si>
    <t>5423B</t>
  </si>
  <si>
    <t>5423A</t>
  </si>
  <si>
    <t>5424A</t>
  </si>
  <si>
    <t>5424B</t>
  </si>
  <si>
    <t>5424C</t>
  </si>
  <si>
    <t>5425A</t>
  </si>
  <si>
    <t>5425B</t>
  </si>
  <si>
    <t>5425C</t>
  </si>
  <si>
    <t>5426A</t>
  </si>
  <si>
    <t>5426B</t>
  </si>
  <si>
    <t>5426C</t>
  </si>
  <si>
    <t>5427A</t>
  </si>
  <si>
    <t>5427B</t>
  </si>
  <si>
    <t>5427C</t>
  </si>
  <si>
    <t>5428A</t>
  </si>
  <si>
    <t>5428B</t>
  </si>
  <si>
    <t>5428C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</si>
</sst>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mbria"/>
      <scheme val="major"/>
    </font>
    <font>
      <sz val="12"/>
      <name val="Cambria"/>
      <scheme val="maj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1" xfId="0" applyBorder="1"/>
    <xf numFmtId="14" fontId="0" fillId="0" borderId="1" xfId="0" applyNumberFormat="1" applyBorder="1"/>
    <xf numFmtId="21" fontId="0" fillId="0" borderId="1" xfId="0" applyNumberFormat="1" applyBorder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164" fontId="3" fillId="0" borderId="3" xfId="0" applyNumberFormat="1" applyFont="1" applyBorder="1"/>
    <xf numFmtId="14" fontId="6" fillId="0" borderId="0" xfId="0" applyNumberFormat="1" applyFont="1"/>
    <xf numFmtId="21" fontId="6" fillId="0" borderId="0" xfId="0" applyNumberFormat="1" applyFont="1"/>
    <xf numFmtId="0" fontId="6" fillId="0" borderId="0" xfId="0" applyFont="1"/>
    <xf numFmtId="0" fontId="2" fillId="0" borderId="0" xfId="0" applyFont="1" applyBorder="1"/>
    <xf numFmtId="164" fontId="3" fillId="0" borderId="1" xfId="0" applyNumberFormat="1" applyFont="1" applyBorder="1"/>
    <xf numFmtId="0" fontId="0" fillId="0" borderId="0" xfId="0" applyFont="1" applyBorder="1"/>
    <xf numFmtId="0" fontId="0" fillId="0" borderId="5" xfId="0" applyBorder="1"/>
    <xf numFmtId="14" fontId="0" fillId="0" borderId="5" xfId="0" applyNumberFormat="1" applyBorder="1"/>
    <xf numFmtId="21" fontId="0" fillId="0" borderId="5" xfId="0" applyNumberFormat="1" applyBorder="1"/>
    <xf numFmtId="14" fontId="6" fillId="0" borderId="5" xfId="0" applyNumberFormat="1" applyFont="1" applyBorder="1"/>
    <xf numFmtId="21" fontId="6" fillId="0" borderId="5" xfId="0" applyNumberFormat="1" applyFont="1" applyBorder="1"/>
    <xf numFmtId="0" fontId="6" fillId="0" borderId="5" xfId="0" applyFont="1" applyBorder="1"/>
    <xf numFmtId="0" fontId="0" fillId="0" borderId="7" xfId="0" applyBorder="1"/>
    <xf numFmtId="0" fontId="0" fillId="0" borderId="5" xfId="0" applyFont="1" applyBorder="1"/>
    <xf numFmtId="0" fontId="0" fillId="0" borderId="0" xfId="0" applyFont="1" applyFill="1" applyBorder="1"/>
    <xf numFmtId="165" fontId="0" fillId="0" borderId="0" xfId="0" applyNumberFormat="1"/>
    <xf numFmtId="2" fontId="0" fillId="0" borderId="0" xfId="0" applyNumberFormat="1" applyFont="1"/>
    <xf numFmtId="14" fontId="6" fillId="0" borderId="1" xfId="0" applyNumberFormat="1" applyFont="1" applyBorder="1"/>
    <xf numFmtId="21" fontId="6" fillId="0" borderId="1" xfId="0" applyNumberFormat="1" applyFont="1" applyBorder="1"/>
    <xf numFmtId="0" fontId="6" fillId="0" borderId="1" xfId="0" applyFont="1" applyBorder="1"/>
    <xf numFmtId="0" fontId="0" fillId="0" borderId="1" xfId="0" applyFont="1" applyBorder="1"/>
    <xf numFmtId="0" fontId="0" fillId="0" borderId="5" xfId="0" applyFont="1" applyFill="1" applyBorder="1"/>
    <xf numFmtId="0" fontId="0" fillId="0" borderId="8" xfId="0" applyFont="1" applyBorder="1"/>
    <xf numFmtId="0" fontId="0" fillId="0" borderId="9" xfId="0" applyFont="1" applyBorder="1"/>
    <xf numFmtId="0" fontId="0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6" xfId="0" applyBorder="1"/>
    <xf numFmtId="0" fontId="0" fillId="0" borderId="11" xfId="0" applyFont="1" applyBorder="1"/>
    <xf numFmtId="14" fontId="0" fillId="0" borderId="0" xfId="0" applyNumberFormat="1" applyBorder="1"/>
    <xf numFmtId="21" fontId="0" fillId="0" borderId="0" xfId="0" applyNumberFormat="1" applyBorder="1"/>
    <xf numFmtId="0" fontId="0" fillId="0" borderId="2" xfId="0" applyFont="1" applyBorder="1"/>
    <xf numFmtId="0" fontId="6" fillId="0" borderId="0" xfId="0" applyFont="1" applyBorder="1"/>
  </cellXfs>
  <cellStyles count="4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5423A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00636281885377"/>
                  <c:y val="0.0146698527400711"/>
                </c:manualLayout>
              </c:layout>
              <c:numFmt formatCode="General" sourceLinked="0"/>
            </c:trendlineLbl>
          </c:trendline>
          <c:xVal>
            <c:numRef>
              <c:f>'Raw Data'!$B$4:$B$11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Data'!$K$4:$K$9</c:f>
              <c:numCache>
                <c:formatCode>General</c:formatCode>
                <c:ptCount val="6"/>
                <c:pt idx="1">
                  <c:v>7.100705185284727</c:v>
                </c:pt>
                <c:pt idx="2">
                  <c:v>6.713691426192781</c:v>
                </c:pt>
                <c:pt idx="3">
                  <c:v>6.268719105405196</c:v>
                </c:pt>
                <c:pt idx="4">
                  <c:v>5.669652652072359</c:v>
                </c:pt>
              </c:numCache>
            </c:numRef>
          </c:yVal>
          <c:smooth val="0"/>
        </c:ser>
        <c:ser>
          <c:idx val="1"/>
          <c:order val="1"/>
          <c:tx>
            <c:v>5423B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0699377097361437"/>
                  <c:y val="0.172584893981488"/>
                </c:manualLayout>
              </c:layout>
              <c:numFmt formatCode="General" sourceLinked="0"/>
            </c:trendlineLbl>
          </c:trendline>
          <c:xVal>
            <c:numRef>
              <c:f>'Raw Data'!$B$12:$B$19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Data'!$K$12:$K$15</c:f>
              <c:numCache>
                <c:formatCode>General</c:formatCode>
                <c:ptCount val="4"/>
                <c:pt idx="1">
                  <c:v>6.77369667266968</c:v>
                </c:pt>
                <c:pt idx="2">
                  <c:v>6.23116363395584</c:v>
                </c:pt>
                <c:pt idx="3">
                  <c:v>6.013458757884628</c:v>
                </c:pt>
              </c:numCache>
            </c:numRef>
          </c:yVal>
          <c:smooth val="0"/>
        </c:ser>
        <c:ser>
          <c:idx val="2"/>
          <c:order val="2"/>
          <c:tx>
            <c:v>5423C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2949641392319"/>
                  <c:y val="0.0963742820538657"/>
                </c:manualLayout>
              </c:layout>
              <c:numFmt formatCode="General" sourceLinked="0"/>
            </c:trendlineLbl>
          </c:trendline>
          <c:xVal>
            <c:numRef>
              <c:f>'Raw Data'!$B$20:$B$27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Data'!$K$20:$K$27</c:f>
              <c:numCache>
                <c:formatCode>General</c:formatCode>
                <c:ptCount val="8"/>
                <c:pt idx="1">
                  <c:v>7.181499803859193</c:v>
                </c:pt>
                <c:pt idx="2">
                  <c:v>6.648635231621214</c:v>
                </c:pt>
                <c:pt idx="3">
                  <c:v>6.250417266489826</c:v>
                </c:pt>
                <c:pt idx="4">
                  <c:v>5.658850177172124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5375000"/>
        <c:axId val="-2135371928"/>
      </c:scatterChart>
      <c:valAx>
        <c:axId val="-213537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5371928"/>
        <c:crosses val="autoZero"/>
        <c:crossBetween val="midCat"/>
      </c:valAx>
      <c:valAx>
        <c:axId val="-2135371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53750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5424A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35067444563858"/>
                  <c:y val="-0.0270344802790062"/>
                </c:manualLayout>
              </c:layout>
              <c:numFmt formatCode="General" sourceLinked="0"/>
            </c:trendlineLbl>
          </c:trendline>
          <c:xVal>
            <c:numRef>
              <c:f>'Raw Data'!$B$28:$B$35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Data'!$K$28:$K$35</c:f>
              <c:numCache>
                <c:formatCode>General</c:formatCode>
                <c:ptCount val="8"/>
                <c:pt idx="1">
                  <c:v>7.371215684728333</c:v>
                </c:pt>
                <c:pt idx="2">
                  <c:v>6.848080386881894</c:v>
                </c:pt>
                <c:pt idx="3">
                  <c:v>6.265903636846495</c:v>
                </c:pt>
                <c:pt idx="4">
                  <c:v>5.706802236683117</c:v>
                </c:pt>
              </c:numCache>
            </c:numRef>
          </c:yVal>
          <c:smooth val="0"/>
        </c:ser>
        <c:ser>
          <c:idx val="1"/>
          <c:order val="1"/>
          <c:tx>
            <c:v>5424B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35067444563858"/>
                  <c:y val="0.0595236040700392"/>
                </c:manualLayout>
              </c:layout>
              <c:numFmt formatCode="General" sourceLinked="0"/>
            </c:trendlineLbl>
          </c:trendline>
          <c:xVal>
            <c:numRef>
              <c:f>'Raw Data'!$B$36:$B$43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Data'!$K$36:$K$43</c:f>
              <c:numCache>
                <c:formatCode>General</c:formatCode>
                <c:ptCount val="8"/>
                <c:pt idx="1">
                  <c:v>7.297604084506953</c:v>
                </c:pt>
                <c:pt idx="2">
                  <c:v>6.867353145334845</c:v>
                </c:pt>
                <c:pt idx="3">
                  <c:v>6.219025077056616</c:v>
                </c:pt>
                <c:pt idx="4">
                  <c:v>5.562397387799031</c:v>
                </c:pt>
              </c:numCache>
            </c:numRef>
          </c:yVal>
          <c:smooth val="0"/>
        </c:ser>
        <c:ser>
          <c:idx val="2"/>
          <c:order val="2"/>
          <c:tx>
            <c:v>5424C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35067444563858"/>
                  <c:y val="0.193630676302448"/>
                </c:manualLayout>
              </c:layout>
              <c:numFmt formatCode="General" sourceLinked="0"/>
            </c:trendlineLbl>
          </c:trendline>
          <c:xVal>
            <c:numRef>
              <c:f>'Raw Data'!$B$44:$B$51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Data'!$K$44:$K$51</c:f>
              <c:numCache>
                <c:formatCode>General</c:formatCode>
                <c:ptCount val="8"/>
                <c:pt idx="1">
                  <c:v>7.373988217355624</c:v>
                </c:pt>
                <c:pt idx="2">
                  <c:v>6.938293254097383</c:v>
                </c:pt>
                <c:pt idx="3">
                  <c:v>6.420914425900171</c:v>
                </c:pt>
                <c:pt idx="4">
                  <c:v>5.808865158511612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8176152"/>
        <c:axId val="2113170456"/>
      </c:scatterChart>
      <c:valAx>
        <c:axId val="-2138176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3170456"/>
        <c:crosses val="autoZero"/>
        <c:crossBetween val="midCat"/>
      </c:valAx>
      <c:valAx>
        <c:axId val="2113170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8176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5425A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00770622683306648"/>
                  <c:y val="0.114342784357838"/>
                </c:manualLayout>
              </c:layout>
              <c:numFmt formatCode="General" sourceLinked="0"/>
            </c:trendlineLbl>
          </c:trendline>
          <c:xVal>
            <c:numRef>
              <c:f>'Raw Data'!$B$52:$B$59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Data'!$K$52:$K$56</c:f>
              <c:numCache>
                <c:formatCode>General</c:formatCode>
                <c:ptCount val="5"/>
                <c:pt idx="1">
                  <c:v>7.368430062817049</c:v>
                </c:pt>
                <c:pt idx="2">
                  <c:v>6.8813689562871</c:v>
                </c:pt>
                <c:pt idx="3">
                  <c:v>6.361682411059053</c:v>
                </c:pt>
                <c:pt idx="4">
                  <c:v>5.90533871023914</c:v>
                </c:pt>
              </c:numCache>
            </c:numRef>
          </c:yVal>
          <c:smooth val="0"/>
        </c:ser>
        <c:ser>
          <c:idx val="1"/>
          <c:order val="1"/>
          <c:tx>
            <c:v>5425B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51780536485864"/>
                  <c:y val="0.116032968305432"/>
                </c:manualLayout>
              </c:layout>
              <c:numFmt formatCode="General" sourceLinked="0"/>
            </c:trendlineLbl>
          </c:trendline>
          <c:xVal>
            <c:numRef>
              <c:f>'Raw Data'!$B$60:$B$67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Data'!$K$60:$K$67</c:f>
              <c:numCache>
                <c:formatCode>General</c:formatCode>
                <c:ptCount val="8"/>
                <c:pt idx="1">
                  <c:v>7.363835296896761</c:v>
                </c:pt>
                <c:pt idx="2">
                  <c:v>6.904265647390921</c:v>
                </c:pt>
                <c:pt idx="3">
                  <c:v>6.501778474143228</c:v>
                </c:pt>
                <c:pt idx="4">
                  <c:v>5.961001211421373</c:v>
                </c:pt>
              </c:numCache>
            </c:numRef>
          </c:yVal>
          <c:smooth val="0"/>
        </c:ser>
        <c:ser>
          <c:idx val="2"/>
          <c:order val="2"/>
          <c:tx>
            <c:v>5425C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71279143728204"/>
                  <c:y val="0.210509577846887"/>
                </c:manualLayout>
              </c:layout>
              <c:numFmt formatCode="General" sourceLinked="0"/>
            </c:trendlineLbl>
          </c:trendline>
          <c:xVal>
            <c:numRef>
              <c:f>'Raw Data'!$B$68:$B$75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Data'!$K$68:$K$75</c:f>
              <c:numCache>
                <c:formatCode>General</c:formatCode>
                <c:ptCount val="8"/>
                <c:pt idx="1">
                  <c:v>7.227878195017631</c:v>
                </c:pt>
                <c:pt idx="2">
                  <c:v>6.797971209527772</c:v>
                </c:pt>
                <c:pt idx="3">
                  <c:v>6.347376593180312</c:v>
                </c:pt>
                <c:pt idx="4">
                  <c:v>5.906023530154753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4945032"/>
        <c:axId val="-2136371448"/>
      </c:scatterChart>
      <c:valAx>
        <c:axId val="204494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371448"/>
        <c:crosses val="autoZero"/>
        <c:crossBetween val="midCat"/>
      </c:valAx>
      <c:valAx>
        <c:axId val="-2136371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44945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5426A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53636303818569"/>
                  <c:y val="0.0375264506470512"/>
                </c:manualLayout>
              </c:layout>
              <c:numFmt formatCode="General" sourceLinked="0"/>
            </c:trendlineLbl>
          </c:trendline>
          <c:xVal>
            <c:numRef>
              <c:f>'Raw Data'!$B$76:$B$83</c:f>
              <c:numCache>
                <c:formatCode>General</c:formatCode>
                <c:ptCount val="8"/>
                <c:pt idx="0">
                  <c:v>0.0</c:v>
                </c:pt>
                <c:pt idx="1">
                  <c:v>0.5</c:v>
                </c:pt>
                <c:pt idx="2">
                  <c:v>1.0</c:v>
                </c:pt>
                <c:pt idx="3">
                  <c:v>1.5</c:v>
                </c:pt>
                <c:pt idx="4">
                  <c:v>2.0</c:v>
                </c:pt>
                <c:pt idx="5">
                  <c:v>2.5</c:v>
                </c:pt>
                <c:pt idx="6">
                  <c:v>3.0</c:v>
                </c:pt>
                <c:pt idx="7">
                  <c:v>3.5</c:v>
                </c:pt>
              </c:numCache>
            </c:numRef>
          </c:xVal>
          <c:yVal>
            <c:numRef>
              <c:f>'Raw Data'!$K$76:$K$79</c:f>
              <c:numCache>
                <c:formatCode>General</c:formatCode>
                <c:ptCount val="4"/>
                <c:pt idx="1">
                  <c:v>6.7614631857674</c:v>
                </c:pt>
                <c:pt idx="2">
                  <c:v>6.254966277825042</c:v>
                </c:pt>
                <c:pt idx="3">
                  <c:v>5.774955110791007</c:v>
                </c:pt>
              </c:numCache>
            </c:numRef>
          </c:yVal>
          <c:smooth val="0"/>
        </c:ser>
        <c:ser>
          <c:idx val="1"/>
          <c:order val="1"/>
          <c:tx>
            <c:v>5426B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57351567126533"/>
                  <c:y val="-0.000545207214728872"/>
                </c:manualLayout>
              </c:layout>
              <c:numFmt formatCode="General" sourceLinked="0"/>
            </c:trendlineLbl>
          </c:trendline>
          <c:xVal>
            <c:numRef>
              <c:f>'Raw Data'!$B$85:$B$91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Data'!$K$85:$K$91</c:f>
              <c:numCache>
                <c:formatCode>General</c:formatCode>
                <c:ptCount val="7"/>
                <c:pt idx="0">
                  <c:v>7.300383818530243</c:v>
                </c:pt>
                <c:pt idx="1">
                  <c:v>6.898490168264956</c:v>
                </c:pt>
                <c:pt idx="2">
                  <c:v>6.381296675543246</c:v>
                </c:pt>
                <c:pt idx="3">
                  <c:v>5.800293998199008</c:v>
                </c:pt>
              </c:numCache>
            </c:numRef>
          </c:yVal>
          <c:smooth val="0"/>
        </c:ser>
        <c:ser>
          <c:idx val="2"/>
          <c:order val="2"/>
          <c:tx>
            <c:v>5426C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46209505845196"/>
                  <c:y val="0.0733874102117491"/>
                </c:manualLayout>
              </c:layout>
              <c:numFmt formatCode="General" sourceLinked="0"/>
            </c:trendlineLbl>
          </c:trendline>
          <c:xVal>
            <c:numRef>
              <c:f>'Raw Data'!$B$93:$B$99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Data'!$K$93:$K$99</c:f>
              <c:numCache>
                <c:formatCode>General</c:formatCode>
                <c:ptCount val="7"/>
                <c:pt idx="0">
                  <c:v>7.402865990260482</c:v>
                </c:pt>
                <c:pt idx="1">
                  <c:v>6.926140159851248</c:v>
                </c:pt>
                <c:pt idx="2">
                  <c:v>6.306737223277172</c:v>
                </c:pt>
                <c:pt idx="3">
                  <c:v>5.828591906588421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811592"/>
        <c:axId val="-2136808552"/>
      </c:scatterChart>
      <c:valAx>
        <c:axId val="-2136811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808552"/>
        <c:crosses val="autoZero"/>
        <c:crossBetween val="midCat"/>
      </c:valAx>
      <c:valAx>
        <c:axId val="-2136808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6811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5427A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034134187265589"/>
                  <c:y val="0.0136368341281283"/>
                </c:manualLayout>
              </c:layout>
              <c:numFmt formatCode="General" sourceLinked="0"/>
            </c:trendlineLbl>
          </c:trendline>
          <c:xVal>
            <c:numRef>
              <c:f>'Raw Data'!$B$101:$B$107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Data'!$K$101:$K$104</c:f>
              <c:numCache>
                <c:formatCode>General</c:formatCode>
                <c:ptCount val="4"/>
                <c:pt idx="0">
                  <c:v>7.311369664977515</c:v>
                </c:pt>
                <c:pt idx="1">
                  <c:v>6.600913990940367</c:v>
                </c:pt>
                <c:pt idx="2">
                  <c:v>5.983090981592938</c:v>
                </c:pt>
                <c:pt idx="3">
                  <c:v>5.452281626646685</c:v>
                </c:pt>
              </c:numCache>
            </c:numRef>
          </c:yVal>
          <c:smooth val="0"/>
        </c:ser>
        <c:ser>
          <c:idx val="1"/>
          <c:order val="1"/>
          <c:tx>
            <c:v>5427B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26710898602856"/>
                  <c:y val="-0.0625954678200436"/>
                </c:manualLayout>
              </c:layout>
              <c:numFmt formatCode="General" sourceLinked="0"/>
            </c:trendlineLbl>
          </c:trendline>
          <c:xVal>
            <c:numRef>
              <c:f>'Raw Data'!$B$109:$B$115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Data'!$K$109:$K$115</c:f>
              <c:numCache>
                <c:formatCode>General</c:formatCode>
                <c:ptCount val="7"/>
                <c:pt idx="0">
                  <c:v>7.316557096692684</c:v>
                </c:pt>
                <c:pt idx="1">
                  <c:v>6.721354344613613</c:v>
                </c:pt>
                <c:pt idx="2">
                  <c:v>6.177259359119604</c:v>
                </c:pt>
                <c:pt idx="3">
                  <c:v>5.481492967291759</c:v>
                </c:pt>
              </c:numCache>
            </c:numRef>
          </c:yVal>
          <c:smooth val="0"/>
        </c:ser>
        <c:ser>
          <c:idx val="2"/>
          <c:order val="2"/>
          <c:tx>
            <c:v>5427C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01641260719847"/>
                  <c:y val="0.056499574877084"/>
                </c:manualLayout>
              </c:layout>
              <c:numFmt formatCode="General" sourceLinked="0"/>
            </c:trendlineLbl>
          </c:trendline>
          <c:xVal>
            <c:numRef>
              <c:f>'Raw Data'!$B$117:$B$123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Data'!$K$117:$K$123</c:f>
              <c:numCache>
                <c:formatCode>General</c:formatCode>
                <c:ptCount val="7"/>
                <c:pt idx="0">
                  <c:v>7.251162073272017</c:v>
                </c:pt>
                <c:pt idx="1">
                  <c:v>6.617296211158179</c:v>
                </c:pt>
                <c:pt idx="2">
                  <c:v>6.195609598288398</c:v>
                </c:pt>
                <c:pt idx="3">
                  <c:v>5.59777969966073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766248"/>
        <c:axId val="-2136763208"/>
      </c:scatterChart>
      <c:valAx>
        <c:axId val="-2136766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763208"/>
        <c:crosses val="autoZero"/>
        <c:crossBetween val="midCat"/>
      </c:valAx>
      <c:valAx>
        <c:axId val="-2136763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6766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54004811898513"/>
          <c:y val="0.0277777777777778"/>
          <c:w val="0.611175634295713"/>
          <c:h val="0.822469378827647"/>
        </c:manualLayout>
      </c:layout>
      <c:scatterChart>
        <c:scatterStyle val="lineMarker"/>
        <c:varyColors val="0"/>
        <c:ser>
          <c:idx val="0"/>
          <c:order val="0"/>
          <c:tx>
            <c:v>5428A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0158615485564304"/>
                  <c:y val="0.0934561825605132"/>
                </c:manualLayout>
              </c:layout>
              <c:numFmt formatCode="General" sourceLinked="0"/>
            </c:trendlineLbl>
          </c:trendline>
          <c:xVal>
            <c:numRef>
              <c:f>'Raw Data'!$B$125:$B$131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Data'!$K$125:$K$128</c:f>
              <c:numCache>
                <c:formatCode>General</c:formatCode>
                <c:ptCount val="4"/>
                <c:pt idx="0">
                  <c:v>6.505203369974663</c:v>
                </c:pt>
                <c:pt idx="1">
                  <c:v>5.551705842107478</c:v>
                </c:pt>
                <c:pt idx="2">
                  <c:v>4.71860607972178</c:v>
                </c:pt>
                <c:pt idx="3">
                  <c:v>3.735810149429463</c:v>
                </c:pt>
              </c:numCache>
            </c:numRef>
          </c:yVal>
          <c:smooth val="0"/>
        </c:ser>
        <c:ser>
          <c:idx val="1"/>
          <c:order val="1"/>
          <c:tx>
            <c:v>5428B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0491948818897638"/>
                  <c:y val="0.17803915135608"/>
                </c:manualLayout>
              </c:layout>
              <c:numFmt formatCode="General" sourceLinked="0"/>
            </c:trendlineLbl>
          </c:trendline>
          <c:xVal>
            <c:numRef>
              <c:f>'Raw Data'!$B$133:$B$139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Data'!$K$133:$K$136</c:f>
              <c:numCache>
                <c:formatCode>General</c:formatCode>
                <c:ptCount val="4"/>
                <c:pt idx="0">
                  <c:v>6.54263514407648</c:v>
                </c:pt>
                <c:pt idx="1">
                  <c:v>5.731764536040694</c:v>
                </c:pt>
                <c:pt idx="2">
                  <c:v>4.942169358489424</c:v>
                </c:pt>
                <c:pt idx="3">
                  <c:v>3.664513802768784</c:v>
                </c:pt>
              </c:numCache>
            </c:numRef>
          </c:yVal>
          <c:smooth val="0"/>
        </c:ser>
        <c:ser>
          <c:idx val="2"/>
          <c:order val="2"/>
          <c:tx>
            <c:v>5428C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93915135608049"/>
                  <c:y val="-0.0488072324292797"/>
                </c:manualLayout>
              </c:layout>
              <c:numFmt formatCode="General" sourceLinked="0"/>
            </c:trendlineLbl>
          </c:trendline>
          <c:xVal>
            <c:numRef>
              <c:f>'Raw Data'!$B$141:$B$147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</c:numCache>
            </c:numRef>
          </c:xVal>
          <c:yVal>
            <c:numRef>
              <c:f>'Raw Data'!$K$141:$K$147</c:f>
              <c:numCache>
                <c:formatCode>General</c:formatCode>
                <c:ptCount val="7"/>
                <c:pt idx="0">
                  <c:v>6.44426217073754</c:v>
                </c:pt>
                <c:pt idx="1">
                  <c:v>5.619477329174696</c:v>
                </c:pt>
                <c:pt idx="2">
                  <c:v>4.649891144853237</c:v>
                </c:pt>
                <c:pt idx="3">
                  <c:v>3.852382520345545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887288"/>
        <c:axId val="-2136884248"/>
      </c:scatterChart>
      <c:valAx>
        <c:axId val="-2136887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6884248"/>
        <c:crosses val="autoZero"/>
        <c:crossBetween val="midCat"/>
      </c:valAx>
      <c:valAx>
        <c:axId val="-2136884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36887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139700</xdr:colOff>
      <xdr:row>3</xdr:row>
      <xdr:rowOff>63500</xdr:rowOff>
    </xdr:from>
    <xdr:to>
      <xdr:col>16</xdr:col>
      <xdr:colOff>584200</xdr:colOff>
      <xdr:row>17</xdr:row>
      <xdr:rowOff>139700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215900</xdr:colOff>
      <xdr:row>27</xdr:row>
      <xdr:rowOff>127000</xdr:rowOff>
    </xdr:from>
    <xdr:to>
      <xdr:col>16</xdr:col>
      <xdr:colOff>660400</xdr:colOff>
      <xdr:row>42</xdr:row>
      <xdr:rowOff>12700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285750</xdr:colOff>
      <xdr:row>51</xdr:row>
      <xdr:rowOff>0</xdr:rowOff>
    </xdr:from>
    <xdr:to>
      <xdr:col>16</xdr:col>
      <xdr:colOff>730250</xdr:colOff>
      <xdr:row>63</xdr:row>
      <xdr:rowOff>101600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59690</xdr:colOff>
      <xdr:row>75</xdr:row>
      <xdr:rowOff>33020</xdr:rowOff>
    </xdr:from>
    <xdr:to>
      <xdr:col>16</xdr:col>
      <xdr:colOff>504190</xdr:colOff>
      <xdr:row>89</xdr:row>
      <xdr:rowOff>109220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107950</xdr:colOff>
      <xdr:row>99</xdr:row>
      <xdr:rowOff>91440</xdr:rowOff>
    </xdr:from>
    <xdr:to>
      <xdr:col>16</xdr:col>
      <xdr:colOff>552450</xdr:colOff>
      <xdr:row>113</xdr:row>
      <xdr:rowOff>93980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248920</xdr:colOff>
      <xdr:row>123</xdr:row>
      <xdr:rowOff>121920</xdr:rowOff>
    </xdr:from>
    <xdr:to>
      <xdr:col>16</xdr:col>
      <xdr:colOff>706120</xdr:colOff>
      <xdr:row>137</xdr:row>
      <xdr:rowOff>162560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Licor_YR14100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"/>
  <sheetViews>
    <sheetView tabSelected="1" topLeftCell="J1" zoomScale="125" zoomScaleNormal="125" zoomScalePageLayoutView="125" workbookViewId="0">
      <selection activeCell="J5" sqref="J5"/>
    </sheetView>
  </sheetViews>
  <sheetFormatPr baseColWidth="10" defaultRowHeight="15" x14ac:dyDescent="0"/>
  <cols>
    <col min="3" max="3" width="19.1640625" customWidth="1"/>
    <col min="4" max="4" width="40" customWidth="1"/>
    <col min="5" max="6" width="8.33203125" customWidth="1"/>
    <col min="7" max="7" width="10.1640625" customWidth="1"/>
    <col min="8" max="8" width="21" customWidth="1"/>
    <col min="9" max="9" width="23.83203125" style="7" customWidth="1"/>
    <col min="10" max="10" width="33.5" style="8" customWidth="1"/>
    <col min="11" max="11" width="33.5" style="7" customWidth="1"/>
    <col min="12" max="12" width="10.83203125" style="37"/>
    <col min="19" max="19" width="13.33203125" bestFit="1" customWidth="1"/>
  </cols>
  <sheetData>
    <row r="1" spans="1:19">
      <c r="A1" t="s">
        <v>0</v>
      </c>
      <c r="B1" t="s">
        <v>1</v>
      </c>
      <c r="C1" t="s">
        <v>11</v>
      </c>
      <c r="D1" t="s">
        <v>10</v>
      </c>
      <c r="E1" s="1" t="s">
        <v>2</v>
      </c>
      <c r="F1" s="2" t="s">
        <v>3</v>
      </c>
      <c r="G1" t="s">
        <v>4</v>
      </c>
      <c r="H1" t="s">
        <v>5</v>
      </c>
      <c r="I1" s="7" t="s">
        <v>6</v>
      </c>
    </row>
    <row r="2" spans="1:19">
      <c r="E2" s="1"/>
      <c r="F2" s="2"/>
      <c r="J2" s="9" t="s">
        <v>15</v>
      </c>
      <c r="K2" s="14" t="s">
        <v>13</v>
      </c>
    </row>
    <row r="3" spans="1:19" s="3" customFormat="1">
      <c r="B3" s="3" t="s">
        <v>9</v>
      </c>
      <c r="C3" s="3" t="s">
        <v>9</v>
      </c>
      <c r="D3" s="3" t="s">
        <v>9</v>
      </c>
      <c r="E3" s="4"/>
      <c r="F3" s="5"/>
      <c r="J3" s="10" t="s">
        <v>7</v>
      </c>
      <c r="K3" s="15"/>
      <c r="L3" s="38"/>
      <c r="S3" s="3" t="s">
        <v>16</v>
      </c>
    </row>
    <row r="4" spans="1:19">
      <c r="A4" t="s">
        <v>19</v>
      </c>
      <c r="B4">
        <v>0</v>
      </c>
      <c r="E4" s="1">
        <v>41900</v>
      </c>
      <c r="F4" s="2">
        <v>0.4303819444444445</v>
      </c>
      <c r="G4">
        <v>1308.5</v>
      </c>
      <c r="H4">
        <v>26.872</v>
      </c>
      <c r="I4">
        <v>1243.3</v>
      </c>
      <c r="J4" s="33">
        <f>(2000/G4)*I4</f>
        <v>1900.3439052350018</v>
      </c>
      <c r="K4" s="16"/>
      <c r="R4" t="s">
        <v>19</v>
      </c>
      <c r="S4">
        <v>0.9476</v>
      </c>
    </row>
    <row r="5" spans="1:19">
      <c r="A5" t="s">
        <v>19</v>
      </c>
      <c r="B5">
        <v>0.5</v>
      </c>
      <c r="E5" s="1">
        <v>41900</v>
      </c>
      <c r="F5" s="2">
        <v>0.43055555555555558</v>
      </c>
      <c r="G5">
        <v>1009.2</v>
      </c>
      <c r="H5">
        <v>18.018000000000001</v>
      </c>
      <c r="I5">
        <v>611.99</v>
      </c>
      <c r="J5" s="33">
        <f t="shared" ref="J5:J68" si="0">(2000/G5)*I5</f>
        <v>1212.8220372572334</v>
      </c>
      <c r="K5" s="16">
        <f t="shared" ref="K5:K64" si="1">LN(J5)</f>
        <v>7.1007051852847276</v>
      </c>
      <c r="R5" t="s">
        <v>18</v>
      </c>
      <c r="S5">
        <v>0.76019999999999999</v>
      </c>
    </row>
    <row r="6" spans="1:19">
      <c r="A6" t="s">
        <v>19</v>
      </c>
      <c r="B6">
        <v>1</v>
      </c>
      <c r="E6" s="1">
        <v>41900</v>
      </c>
      <c r="F6" s="2">
        <v>0.43072916666666666</v>
      </c>
      <c r="G6">
        <v>1054</v>
      </c>
      <c r="H6">
        <v>16.155999999999999</v>
      </c>
      <c r="I6">
        <v>434.04</v>
      </c>
      <c r="J6" s="33">
        <f t="shared" si="0"/>
        <v>823.60531309297915</v>
      </c>
      <c r="K6" s="16">
        <f t="shared" si="1"/>
        <v>6.7136914261927814</v>
      </c>
      <c r="R6" t="s">
        <v>17</v>
      </c>
      <c r="S6">
        <v>0.99319999999999997</v>
      </c>
    </row>
    <row r="7" spans="1:19">
      <c r="A7" t="s">
        <v>19</v>
      </c>
      <c r="B7">
        <v>1.5</v>
      </c>
      <c r="E7" s="1">
        <v>41900</v>
      </c>
      <c r="F7" s="2">
        <v>0.4309027777777778</v>
      </c>
      <c r="G7">
        <v>1442.4</v>
      </c>
      <c r="H7">
        <v>15.391999999999999</v>
      </c>
      <c r="I7">
        <v>380.65</v>
      </c>
      <c r="J7" s="33">
        <f t="shared" si="0"/>
        <v>527.8008874098723</v>
      </c>
      <c r="K7" s="16">
        <f t="shared" si="1"/>
        <v>6.2687191054051965</v>
      </c>
    </row>
    <row r="8" spans="1:19">
      <c r="A8" t="s">
        <v>19</v>
      </c>
      <c r="B8">
        <v>2</v>
      </c>
      <c r="E8" s="1">
        <v>41900</v>
      </c>
      <c r="F8" s="2">
        <v>0.43107638888888888</v>
      </c>
      <c r="G8">
        <v>1163.3</v>
      </c>
      <c r="H8">
        <v>8.0050000000000008</v>
      </c>
      <c r="I8">
        <v>168.64</v>
      </c>
      <c r="J8" s="33">
        <f t="shared" si="0"/>
        <v>289.93380899166164</v>
      </c>
      <c r="K8" s="16">
        <f t="shared" si="1"/>
        <v>5.6696526520723589</v>
      </c>
    </row>
    <row r="9" spans="1:19">
      <c r="A9" t="s">
        <v>19</v>
      </c>
      <c r="B9">
        <v>2.5</v>
      </c>
      <c r="E9" s="1">
        <v>41900</v>
      </c>
      <c r="F9" s="2">
        <v>0.43124999999999997</v>
      </c>
      <c r="G9">
        <v>1277.2</v>
      </c>
      <c r="H9">
        <v>33.075000000000003</v>
      </c>
      <c r="I9">
        <v>1384.3</v>
      </c>
      <c r="J9" s="33">
        <f t="shared" si="0"/>
        <v>2167.7106169746316</v>
      </c>
      <c r="K9" s="16"/>
    </row>
    <row r="10" spans="1:19">
      <c r="A10" t="s">
        <v>19</v>
      </c>
      <c r="B10">
        <v>3</v>
      </c>
      <c r="E10" s="1"/>
      <c r="F10" s="2"/>
      <c r="I10"/>
      <c r="J10" s="33"/>
      <c r="K10" s="16"/>
    </row>
    <row r="11" spans="1:19">
      <c r="A11" t="s">
        <v>19</v>
      </c>
      <c r="B11">
        <v>3.5</v>
      </c>
      <c r="E11" s="1"/>
      <c r="F11" s="2"/>
      <c r="I11"/>
      <c r="J11" s="33"/>
      <c r="K11" s="16"/>
    </row>
    <row r="12" spans="1:19" s="17" customFormat="1">
      <c r="A12" s="17" t="s">
        <v>18</v>
      </c>
      <c r="B12" s="17">
        <v>0</v>
      </c>
      <c r="E12" s="18">
        <v>41900</v>
      </c>
      <c r="F12" s="19">
        <v>0.4314236111111111</v>
      </c>
      <c r="G12" s="17">
        <v>1079.9000000000001</v>
      </c>
      <c r="H12" s="17">
        <v>23.405999999999999</v>
      </c>
      <c r="I12" s="17">
        <v>765.27</v>
      </c>
      <c r="J12" s="23">
        <f t="shared" si="0"/>
        <v>1417.2978979535139</v>
      </c>
      <c r="L12" s="39"/>
    </row>
    <row r="13" spans="1:19">
      <c r="A13" t="s">
        <v>18</v>
      </c>
      <c r="B13">
        <v>0.5</v>
      </c>
      <c r="E13" s="1">
        <v>41900</v>
      </c>
      <c r="F13" s="2">
        <v>0.43158564814814815</v>
      </c>
      <c r="G13">
        <v>1149.2</v>
      </c>
      <c r="H13">
        <v>16.484000000000002</v>
      </c>
      <c r="I13">
        <v>502.51</v>
      </c>
      <c r="J13" s="33">
        <f t="shared" si="0"/>
        <v>874.53880960668289</v>
      </c>
      <c r="K13" s="25">
        <f t="shared" si="1"/>
        <v>6.7736966726696792</v>
      </c>
    </row>
    <row r="14" spans="1:19">
      <c r="A14" t="s">
        <v>18</v>
      </c>
      <c r="B14">
        <v>1</v>
      </c>
      <c r="E14" s="1">
        <v>41900</v>
      </c>
      <c r="F14" s="2">
        <v>0.43177083333333338</v>
      </c>
      <c r="G14">
        <v>1187.3</v>
      </c>
      <c r="H14">
        <v>12.416</v>
      </c>
      <c r="I14">
        <v>301.77999999999997</v>
      </c>
      <c r="J14" s="33">
        <f t="shared" si="0"/>
        <v>508.34666891265897</v>
      </c>
      <c r="K14" s="25">
        <f t="shared" si="1"/>
        <v>6.2311636339558412</v>
      </c>
    </row>
    <row r="15" spans="1:19">
      <c r="A15" t="s">
        <v>18</v>
      </c>
      <c r="B15">
        <v>1.5</v>
      </c>
      <c r="E15" s="1">
        <v>41900</v>
      </c>
      <c r="F15" s="2">
        <v>0.43194444444444446</v>
      </c>
      <c r="G15">
        <v>1207.4000000000001</v>
      </c>
      <c r="H15">
        <v>9.484</v>
      </c>
      <c r="I15">
        <v>246.85</v>
      </c>
      <c r="J15" s="33">
        <f t="shared" si="0"/>
        <v>408.89514659599138</v>
      </c>
      <c r="K15" s="25">
        <f t="shared" si="1"/>
        <v>6.0134587578846288</v>
      </c>
    </row>
    <row r="16" spans="1:19">
      <c r="A16" t="s">
        <v>18</v>
      </c>
      <c r="B16">
        <v>2</v>
      </c>
      <c r="E16" s="1"/>
      <c r="F16" s="2"/>
      <c r="I16"/>
      <c r="J16" s="33"/>
      <c r="K16" s="25"/>
    </row>
    <row r="17" spans="1:19">
      <c r="A17" t="s">
        <v>18</v>
      </c>
      <c r="B17">
        <v>2.5</v>
      </c>
      <c r="E17" s="1"/>
      <c r="F17" s="2"/>
      <c r="I17"/>
      <c r="J17" s="33"/>
      <c r="K17" s="25"/>
    </row>
    <row r="18" spans="1:19">
      <c r="A18" t="s">
        <v>18</v>
      </c>
      <c r="B18">
        <v>3</v>
      </c>
      <c r="E18" s="1"/>
      <c r="F18" s="2"/>
      <c r="I18"/>
      <c r="J18" s="33"/>
      <c r="K18" s="25"/>
    </row>
    <row r="19" spans="1:19" s="7" customFormat="1">
      <c r="A19" s="7" t="s">
        <v>18</v>
      </c>
      <c r="B19" s="7">
        <v>3.5</v>
      </c>
      <c r="E19" s="1"/>
      <c r="F19" s="2"/>
      <c r="G19"/>
      <c r="H19"/>
      <c r="I19"/>
      <c r="J19" s="33"/>
      <c r="K19" s="25"/>
      <c r="L19" s="37"/>
    </row>
    <row r="20" spans="1:19" s="17" customFormat="1">
      <c r="A20" s="17" t="s">
        <v>17</v>
      </c>
      <c r="B20" s="24">
        <v>0</v>
      </c>
      <c r="E20" s="20">
        <v>41900</v>
      </c>
      <c r="F20" s="21">
        <v>0.43211805555555555</v>
      </c>
      <c r="G20" s="22">
        <v>1259.4000000000001</v>
      </c>
      <c r="H20" s="22">
        <v>31.908000000000001</v>
      </c>
      <c r="I20" s="22">
        <v>1195.5999999999999</v>
      </c>
      <c r="J20" s="34">
        <f t="shared" si="0"/>
        <v>1898.6819120215973</v>
      </c>
      <c r="K20" s="32"/>
      <c r="L20" s="39"/>
    </row>
    <row r="21" spans="1:19">
      <c r="A21" s="7" t="s">
        <v>17</v>
      </c>
      <c r="B21">
        <v>0.5</v>
      </c>
      <c r="E21" s="11">
        <v>41900</v>
      </c>
      <c r="F21" s="12">
        <v>0.43229166666666669</v>
      </c>
      <c r="G21" s="13">
        <v>1324.7</v>
      </c>
      <c r="H21" s="13">
        <v>25.678000000000001</v>
      </c>
      <c r="I21" s="13">
        <v>870.91</v>
      </c>
      <c r="J21" s="33">
        <f t="shared" si="0"/>
        <v>1314.8788404921868</v>
      </c>
      <c r="K21" s="25">
        <f t="shared" si="1"/>
        <v>7.1814998038591931</v>
      </c>
    </row>
    <row r="22" spans="1:19">
      <c r="A22" s="7" t="s">
        <v>17</v>
      </c>
      <c r="B22">
        <v>1</v>
      </c>
      <c r="E22" s="11">
        <v>41900</v>
      </c>
      <c r="F22" s="12">
        <v>0.43246527777777777</v>
      </c>
      <c r="G22" s="13">
        <v>1117.0999999999999</v>
      </c>
      <c r="H22" s="13">
        <v>14.894</v>
      </c>
      <c r="I22" s="13">
        <v>431.05</v>
      </c>
      <c r="J22" s="33">
        <f t="shared" si="0"/>
        <v>771.73037328797795</v>
      </c>
      <c r="K22" s="25">
        <f t="shared" si="1"/>
        <v>6.6486352316212143</v>
      </c>
    </row>
    <row r="23" spans="1:19">
      <c r="A23" s="7" t="s">
        <v>17</v>
      </c>
      <c r="B23">
        <v>1.5</v>
      </c>
      <c r="E23" s="11">
        <v>41900</v>
      </c>
      <c r="F23" s="12">
        <v>0.43263888888888885</v>
      </c>
      <c r="G23" s="13">
        <v>1059.3</v>
      </c>
      <c r="H23" s="13">
        <v>10.833</v>
      </c>
      <c r="I23" s="13">
        <v>274.48</v>
      </c>
      <c r="J23" s="33">
        <f t="shared" si="0"/>
        <v>518.22901916359865</v>
      </c>
      <c r="K23" s="25">
        <f t="shared" si="1"/>
        <v>6.2504172664898263</v>
      </c>
    </row>
    <row r="24" spans="1:19">
      <c r="A24" s="7" t="s">
        <v>17</v>
      </c>
      <c r="B24">
        <v>2</v>
      </c>
      <c r="E24" s="11">
        <v>41900</v>
      </c>
      <c r="F24" s="12">
        <v>0.43281249999999999</v>
      </c>
      <c r="G24" s="13">
        <v>993.45</v>
      </c>
      <c r="H24" s="13">
        <v>6.6898</v>
      </c>
      <c r="I24" s="13">
        <v>142.47</v>
      </c>
      <c r="J24" s="33">
        <f t="shared" si="0"/>
        <v>286.81866223765661</v>
      </c>
      <c r="K24" s="25">
        <f t="shared" si="1"/>
        <v>5.6588501771721242</v>
      </c>
    </row>
    <row r="25" spans="1:19">
      <c r="A25" s="7" t="s">
        <v>17</v>
      </c>
      <c r="B25">
        <v>2.5</v>
      </c>
      <c r="E25" s="11"/>
      <c r="F25" s="12"/>
      <c r="G25" s="13"/>
      <c r="H25" s="13"/>
      <c r="I25" s="13"/>
      <c r="J25" s="33"/>
      <c r="K25" s="25"/>
    </row>
    <row r="26" spans="1:19">
      <c r="A26" s="7" t="s">
        <v>17</v>
      </c>
      <c r="B26">
        <v>3</v>
      </c>
      <c r="E26" s="11"/>
      <c r="F26" s="12"/>
      <c r="G26" s="13"/>
      <c r="H26" s="13"/>
      <c r="I26" s="13"/>
      <c r="J26" s="33"/>
      <c r="K26" s="25"/>
    </row>
    <row r="27" spans="1:19" s="3" customFormat="1">
      <c r="A27" s="3" t="s">
        <v>17</v>
      </c>
      <c r="B27" s="3">
        <v>3.5</v>
      </c>
      <c r="E27" s="28"/>
      <c r="F27" s="29"/>
      <c r="G27" s="30"/>
      <c r="H27" s="30"/>
      <c r="I27" s="30"/>
      <c r="J27" s="35"/>
      <c r="K27" s="31"/>
      <c r="L27" s="38"/>
      <c r="S27" s="3" t="s">
        <v>16</v>
      </c>
    </row>
    <row r="28" spans="1:19" s="7" customFormat="1">
      <c r="A28" s="7" t="s">
        <v>20</v>
      </c>
      <c r="B28" s="7">
        <v>0</v>
      </c>
      <c r="E28" s="1">
        <v>41900</v>
      </c>
      <c r="F28" s="2">
        <v>0.4616319444444445</v>
      </c>
      <c r="G28">
        <v>1733.3</v>
      </c>
      <c r="H28">
        <v>72.92</v>
      </c>
      <c r="I28">
        <v>2002.3</v>
      </c>
      <c r="J28" s="33">
        <f t="shared" si="0"/>
        <v>2310.3905844343162</v>
      </c>
      <c r="K28" s="16"/>
      <c r="L28" s="37"/>
      <c r="R28" t="s">
        <v>20</v>
      </c>
      <c r="S28">
        <v>1.1151</v>
      </c>
    </row>
    <row r="29" spans="1:19">
      <c r="A29" s="7" t="s">
        <v>20</v>
      </c>
      <c r="B29">
        <v>0.5</v>
      </c>
      <c r="D29" s="7"/>
      <c r="E29" s="1">
        <v>41900</v>
      </c>
      <c r="F29" s="2">
        <v>0.46180555555555558</v>
      </c>
      <c r="G29">
        <v>1751.8</v>
      </c>
      <c r="H29">
        <v>51.637999999999998</v>
      </c>
      <c r="I29">
        <v>1392.3</v>
      </c>
      <c r="J29" s="33">
        <f t="shared" si="0"/>
        <v>1589.565018837767</v>
      </c>
      <c r="K29" s="16">
        <f t="shared" si="1"/>
        <v>7.3712156847283339</v>
      </c>
      <c r="R29" t="s">
        <v>21</v>
      </c>
      <c r="S29">
        <v>1.1708000000000001</v>
      </c>
    </row>
    <row r="30" spans="1:19">
      <c r="A30" s="7" t="s">
        <v>20</v>
      </c>
      <c r="B30">
        <v>1</v>
      </c>
      <c r="D30" s="7"/>
      <c r="E30" s="1">
        <v>41900</v>
      </c>
      <c r="F30" s="2">
        <v>0.46197916666666666</v>
      </c>
      <c r="G30">
        <v>1769.4</v>
      </c>
      <c r="H30">
        <v>32.924999999999997</v>
      </c>
      <c r="I30">
        <v>833.45</v>
      </c>
      <c r="J30" s="33">
        <f t="shared" si="0"/>
        <v>942.07075844919177</v>
      </c>
      <c r="K30" s="16">
        <f t="shared" si="1"/>
        <v>6.848080386881894</v>
      </c>
      <c r="R30" t="s">
        <v>22</v>
      </c>
      <c r="S30">
        <v>1.0425</v>
      </c>
    </row>
    <row r="31" spans="1:19">
      <c r="A31" s="7" t="s">
        <v>20</v>
      </c>
      <c r="B31">
        <v>1.5</v>
      </c>
      <c r="E31" s="1">
        <v>41900</v>
      </c>
      <c r="F31" s="2">
        <v>0.4621527777777778</v>
      </c>
      <c r="G31">
        <v>1782.5</v>
      </c>
      <c r="H31">
        <v>18.972999999999999</v>
      </c>
      <c r="I31">
        <v>469.08</v>
      </c>
      <c r="J31" s="33">
        <f t="shared" si="0"/>
        <v>526.31697054698452</v>
      </c>
      <c r="K31" s="16">
        <f t="shared" si="1"/>
        <v>6.2659036368464953</v>
      </c>
    </row>
    <row r="32" spans="1:19">
      <c r="A32" s="7" t="s">
        <v>20</v>
      </c>
      <c r="B32">
        <v>2</v>
      </c>
      <c r="E32" s="1">
        <v>41900</v>
      </c>
      <c r="F32" s="2">
        <v>0.46232638888888888</v>
      </c>
      <c r="G32">
        <v>1774.5</v>
      </c>
      <c r="H32">
        <v>10.42</v>
      </c>
      <c r="I32">
        <v>266.98</v>
      </c>
      <c r="J32" s="33">
        <f t="shared" si="0"/>
        <v>300.90729783037477</v>
      </c>
      <c r="K32" s="16">
        <f t="shared" si="1"/>
        <v>5.7068022366831173</v>
      </c>
    </row>
    <row r="33" spans="1:12">
      <c r="A33" s="7" t="s">
        <v>20</v>
      </c>
      <c r="B33">
        <v>2.5</v>
      </c>
      <c r="E33" s="1"/>
      <c r="F33" s="2"/>
      <c r="I33"/>
      <c r="J33" s="33"/>
      <c r="K33" s="16"/>
    </row>
    <row r="34" spans="1:12">
      <c r="A34" s="7" t="s">
        <v>20</v>
      </c>
      <c r="B34">
        <v>3</v>
      </c>
      <c r="E34" s="1"/>
      <c r="F34" s="2"/>
      <c r="I34"/>
      <c r="J34" s="33"/>
      <c r="K34" s="16"/>
    </row>
    <row r="35" spans="1:12">
      <c r="A35" s="7" t="s">
        <v>20</v>
      </c>
      <c r="B35">
        <v>3.5</v>
      </c>
      <c r="E35" s="1"/>
      <c r="F35" s="2"/>
      <c r="I35"/>
      <c r="J35" s="33"/>
      <c r="K35" s="16"/>
    </row>
    <row r="36" spans="1:12" s="17" customFormat="1">
      <c r="A36" s="17" t="s">
        <v>21</v>
      </c>
      <c r="B36" s="17">
        <v>0</v>
      </c>
      <c r="E36" s="18">
        <v>41900</v>
      </c>
      <c r="F36" s="19">
        <v>0.46249999999999997</v>
      </c>
      <c r="G36" s="17">
        <v>1752</v>
      </c>
      <c r="H36" s="17">
        <v>66.814999999999998</v>
      </c>
      <c r="I36" s="17">
        <v>1835.1</v>
      </c>
      <c r="J36" s="34">
        <f t="shared" si="0"/>
        <v>2094.8630136986303</v>
      </c>
      <c r="K36" s="24"/>
      <c r="L36" s="39"/>
    </row>
    <row r="37" spans="1:12">
      <c r="A37" t="s">
        <v>21</v>
      </c>
      <c r="B37">
        <v>0.5</v>
      </c>
      <c r="E37" s="1">
        <v>41900</v>
      </c>
      <c r="F37" s="2">
        <v>0.4626736111111111</v>
      </c>
      <c r="G37">
        <v>1746.8</v>
      </c>
      <c r="H37">
        <v>49.360999999999997</v>
      </c>
      <c r="I37">
        <v>1289.8</v>
      </c>
      <c r="J37" s="33">
        <f t="shared" si="0"/>
        <v>1476.7574994275246</v>
      </c>
      <c r="K37" s="16">
        <f t="shared" si="1"/>
        <v>7.2976040845069532</v>
      </c>
    </row>
    <row r="38" spans="1:12">
      <c r="A38" t="s">
        <v>21</v>
      </c>
      <c r="B38">
        <v>1</v>
      </c>
      <c r="E38" s="1">
        <v>41900</v>
      </c>
      <c r="F38" s="2">
        <v>0.46284722222222219</v>
      </c>
      <c r="G38">
        <v>1726.4</v>
      </c>
      <c r="H38">
        <v>33.234999999999999</v>
      </c>
      <c r="I38">
        <v>829.02</v>
      </c>
      <c r="J38" s="33">
        <f t="shared" si="0"/>
        <v>960.40315106580147</v>
      </c>
      <c r="K38" s="16">
        <f t="shared" si="1"/>
        <v>6.8673531453348451</v>
      </c>
    </row>
    <row r="39" spans="1:12">
      <c r="A39" t="s">
        <v>21</v>
      </c>
      <c r="B39">
        <v>1.5</v>
      </c>
      <c r="E39" s="1">
        <v>41900</v>
      </c>
      <c r="F39" s="2">
        <v>0.46302083333333338</v>
      </c>
      <c r="G39">
        <v>1707.8</v>
      </c>
      <c r="H39">
        <v>18.178999999999998</v>
      </c>
      <c r="I39">
        <v>428.84</v>
      </c>
      <c r="J39" s="33">
        <f t="shared" si="0"/>
        <v>502.21337393137367</v>
      </c>
      <c r="K39" s="16">
        <f t="shared" si="1"/>
        <v>6.2190250770566156</v>
      </c>
    </row>
    <row r="40" spans="1:12">
      <c r="A40" t="s">
        <v>21</v>
      </c>
      <c r="B40">
        <v>2</v>
      </c>
      <c r="E40" s="1">
        <v>41900</v>
      </c>
      <c r="F40" s="2">
        <v>0.46319444444444446</v>
      </c>
      <c r="G40">
        <v>1747</v>
      </c>
      <c r="H40">
        <v>10.507</v>
      </c>
      <c r="I40">
        <v>227.5</v>
      </c>
      <c r="J40" s="33">
        <f t="shared" si="0"/>
        <v>260.44647967945048</v>
      </c>
      <c r="K40" s="16">
        <f t="shared" si="1"/>
        <v>5.5623973877990309</v>
      </c>
    </row>
    <row r="41" spans="1:12">
      <c r="A41" t="s">
        <v>21</v>
      </c>
      <c r="B41">
        <v>2.5</v>
      </c>
      <c r="E41" s="1"/>
      <c r="F41" s="2"/>
      <c r="I41"/>
      <c r="J41" s="33"/>
      <c r="K41" s="16"/>
    </row>
    <row r="42" spans="1:12">
      <c r="A42" t="s">
        <v>21</v>
      </c>
      <c r="B42">
        <v>3</v>
      </c>
      <c r="E42" s="1"/>
      <c r="F42" s="2"/>
      <c r="I42"/>
      <c r="J42" s="33"/>
      <c r="K42" s="16"/>
    </row>
    <row r="43" spans="1:12">
      <c r="A43" t="s">
        <v>21</v>
      </c>
      <c r="B43">
        <v>3.5</v>
      </c>
      <c r="E43" s="1"/>
      <c r="F43" s="2"/>
      <c r="I43"/>
      <c r="J43" s="33"/>
      <c r="K43" s="16"/>
    </row>
    <row r="44" spans="1:12" s="17" customFormat="1">
      <c r="A44" s="17" t="s">
        <v>22</v>
      </c>
      <c r="B44" s="17">
        <v>0</v>
      </c>
      <c r="E44" s="18">
        <v>41900</v>
      </c>
      <c r="F44" s="19">
        <v>0.46336805555555555</v>
      </c>
      <c r="G44" s="17">
        <v>1777.2</v>
      </c>
      <c r="H44" s="17">
        <v>77.349000000000004</v>
      </c>
      <c r="I44" s="17">
        <v>1888.2</v>
      </c>
      <c r="J44" s="34">
        <f t="shared" si="0"/>
        <v>2124.9155975692097</v>
      </c>
      <c r="K44" s="24"/>
      <c r="L44" s="39"/>
    </row>
    <row r="45" spans="1:12">
      <c r="A45" t="s">
        <v>22</v>
      </c>
      <c r="B45">
        <v>0.5</v>
      </c>
      <c r="E45" s="1">
        <v>41900</v>
      </c>
      <c r="F45" s="2">
        <v>0.46354166666666669</v>
      </c>
      <c r="G45">
        <v>1793.5</v>
      </c>
      <c r="H45">
        <v>55.606000000000002</v>
      </c>
      <c r="I45">
        <v>1429.4</v>
      </c>
      <c r="J45" s="33">
        <f t="shared" si="0"/>
        <v>1593.9782548090329</v>
      </c>
      <c r="K45" s="16">
        <f t="shared" si="1"/>
        <v>7.3739882173556239</v>
      </c>
    </row>
    <row r="46" spans="1:12">
      <c r="A46" t="s">
        <v>22</v>
      </c>
      <c r="B46">
        <v>1</v>
      </c>
      <c r="E46" s="1">
        <v>41900</v>
      </c>
      <c r="F46" s="2">
        <v>0.46371527777777777</v>
      </c>
      <c r="G46">
        <v>1802.7</v>
      </c>
      <c r="H46">
        <v>34.624000000000002</v>
      </c>
      <c r="I46">
        <v>929.3</v>
      </c>
      <c r="J46" s="33">
        <f t="shared" si="0"/>
        <v>1031.0090419925666</v>
      </c>
      <c r="K46" s="16">
        <f t="shared" si="1"/>
        <v>6.9382932540973838</v>
      </c>
    </row>
    <row r="47" spans="1:12">
      <c r="A47" t="s">
        <v>22</v>
      </c>
      <c r="B47">
        <v>1.5</v>
      </c>
      <c r="E47" s="1">
        <v>41900</v>
      </c>
      <c r="F47" s="2">
        <v>0.46388888888888885</v>
      </c>
      <c r="G47">
        <v>1801.6</v>
      </c>
      <c r="H47">
        <v>20.440000000000001</v>
      </c>
      <c r="I47">
        <v>553.6</v>
      </c>
      <c r="J47" s="33">
        <f t="shared" si="0"/>
        <v>614.56483126110129</v>
      </c>
      <c r="K47" s="16">
        <f t="shared" si="1"/>
        <v>6.4209144259001709</v>
      </c>
    </row>
    <row r="48" spans="1:12">
      <c r="A48" t="s">
        <v>22</v>
      </c>
      <c r="B48">
        <v>2</v>
      </c>
      <c r="E48" s="1">
        <v>41900</v>
      </c>
      <c r="F48" s="2">
        <v>0.46406249999999999</v>
      </c>
      <c r="G48">
        <v>1799.9</v>
      </c>
      <c r="H48">
        <v>11.612</v>
      </c>
      <c r="I48">
        <v>299.89999999999998</v>
      </c>
      <c r="J48" s="33">
        <f t="shared" si="0"/>
        <v>333.24073559642198</v>
      </c>
      <c r="K48" s="16">
        <f t="shared" si="1"/>
        <v>5.8088651585116118</v>
      </c>
    </row>
    <row r="49" spans="1:19">
      <c r="A49" t="s">
        <v>22</v>
      </c>
      <c r="B49">
        <v>2.5</v>
      </c>
      <c r="E49" s="1"/>
      <c r="F49" s="2"/>
      <c r="I49"/>
      <c r="J49" s="33"/>
      <c r="K49" s="16"/>
    </row>
    <row r="50" spans="1:19">
      <c r="A50" t="s">
        <v>22</v>
      </c>
      <c r="B50">
        <v>3</v>
      </c>
      <c r="E50" s="1"/>
      <c r="F50" s="2"/>
      <c r="I50"/>
      <c r="J50" s="33"/>
      <c r="K50" s="16"/>
    </row>
    <row r="51" spans="1:19" ht="16" customHeight="1">
      <c r="A51" t="s">
        <v>22</v>
      </c>
      <c r="B51">
        <v>3.5</v>
      </c>
      <c r="E51" s="1"/>
      <c r="F51" s="2"/>
      <c r="I51"/>
      <c r="J51" s="33"/>
      <c r="K51" s="16"/>
      <c r="R51" s="3"/>
      <c r="S51" s="3" t="s">
        <v>16</v>
      </c>
    </row>
    <row r="52" spans="1:19" s="17" customFormat="1">
      <c r="A52" s="17" t="s">
        <v>23</v>
      </c>
      <c r="B52" s="17">
        <v>0</v>
      </c>
      <c r="E52" s="18">
        <v>41900</v>
      </c>
      <c r="F52" s="19">
        <v>0.48749999999999999</v>
      </c>
      <c r="G52" s="17">
        <v>1749.6</v>
      </c>
      <c r="H52" s="17">
        <v>48.46</v>
      </c>
      <c r="I52" s="17">
        <v>1801.1</v>
      </c>
      <c r="J52" s="34">
        <f t="shared" si="0"/>
        <v>2058.8705989940559</v>
      </c>
      <c r="K52" s="24"/>
      <c r="L52" s="39"/>
      <c r="R52" t="s">
        <v>23</v>
      </c>
      <c r="S52">
        <v>0.98180000000000001</v>
      </c>
    </row>
    <row r="53" spans="1:19">
      <c r="A53" s="7" t="s">
        <v>23</v>
      </c>
      <c r="B53">
        <v>0.5</v>
      </c>
      <c r="E53" s="1">
        <v>41900</v>
      </c>
      <c r="F53" s="2">
        <v>0.48767361111111113</v>
      </c>
      <c r="G53">
        <v>1731.2</v>
      </c>
      <c r="H53">
        <v>39.829000000000001</v>
      </c>
      <c r="I53">
        <v>1372.1</v>
      </c>
      <c r="J53" s="33">
        <f t="shared" si="0"/>
        <v>1585.1432532347503</v>
      </c>
      <c r="K53" s="16">
        <f t="shared" si="1"/>
        <v>7.3684300628170494</v>
      </c>
      <c r="R53" t="s">
        <v>24</v>
      </c>
      <c r="S53">
        <v>0.92220000000000002</v>
      </c>
    </row>
    <row r="54" spans="1:19">
      <c r="A54" s="7" t="s">
        <v>23</v>
      </c>
      <c r="B54">
        <v>1</v>
      </c>
      <c r="E54" s="1">
        <v>41900</v>
      </c>
      <c r="F54" s="2">
        <v>0.48784722222222227</v>
      </c>
      <c r="G54">
        <v>1731.1</v>
      </c>
      <c r="H54">
        <v>25.062999999999999</v>
      </c>
      <c r="I54">
        <v>843.01</v>
      </c>
      <c r="J54" s="33">
        <f t="shared" si="0"/>
        <v>973.95875454913062</v>
      </c>
      <c r="K54" s="16">
        <f t="shared" si="1"/>
        <v>6.8813689562871003</v>
      </c>
      <c r="R54" t="s">
        <v>25</v>
      </c>
      <c r="S54">
        <v>0.88319999999999999</v>
      </c>
    </row>
    <row r="55" spans="1:19">
      <c r="A55" s="7" t="s">
        <v>23</v>
      </c>
      <c r="B55">
        <v>1.5</v>
      </c>
      <c r="E55" s="1">
        <v>41900</v>
      </c>
      <c r="F55" s="2">
        <v>0.48802083333333335</v>
      </c>
      <c r="G55">
        <v>1718</v>
      </c>
      <c r="H55">
        <v>14.659000000000001</v>
      </c>
      <c r="I55">
        <v>497.55</v>
      </c>
      <c r="J55" s="33">
        <f t="shared" si="0"/>
        <v>579.22002328288715</v>
      </c>
      <c r="K55" s="16">
        <f t="shared" si="1"/>
        <v>6.3616824110590526</v>
      </c>
    </row>
    <row r="56" spans="1:19">
      <c r="A56" s="7" t="s">
        <v>23</v>
      </c>
      <c r="B56">
        <v>2</v>
      </c>
      <c r="E56" s="1">
        <v>41900</v>
      </c>
      <c r="F56" s="2">
        <v>0.48819444444444443</v>
      </c>
      <c r="G56">
        <v>1754.7</v>
      </c>
      <c r="H56">
        <v>10.015000000000001</v>
      </c>
      <c r="I56">
        <v>321.98</v>
      </c>
      <c r="J56" s="33">
        <f t="shared" si="0"/>
        <v>366.9915085199749</v>
      </c>
      <c r="K56" s="16">
        <f t="shared" si="1"/>
        <v>5.9053387102391408</v>
      </c>
    </row>
    <row r="57" spans="1:19">
      <c r="A57" s="7" t="s">
        <v>23</v>
      </c>
      <c r="B57">
        <v>2.5</v>
      </c>
      <c r="E57" s="1"/>
      <c r="F57" s="2"/>
      <c r="I57"/>
      <c r="J57" s="33"/>
      <c r="K57" s="16"/>
    </row>
    <row r="58" spans="1:19" s="7" customFormat="1">
      <c r="A58" s="7" t="s">
        <v>23</v>
      </c>
      <c r="B58" s="7">
        <v>3</v>
      </c>
      <c r="E58" s="41"/>
      <c r="F58" s="42"/>
      <c r="J58" s="33"/>
      <c r="K58" s="16"/>
      <c r="L58" s="37"/>
    </row>
    <row r="59" spans="1:19" s="3" customFormat="1">
      <c r="A59" s="3" t="s">
        <v>23</v>
      </c>
      <c r="B59" s="3">
        <v>3.5</v>
      </c>
      <c r="E59" s="4"/>
      <c r="F59" s="5"/>
      <c r="J59" s="40"/>
      <c r="K59" s="31"/>
      <c r="L59" s="38"/>
    </row>
    <row r="60" spans="1:19">
      <c r="A60" t="s">
        <v>24</v>
      </c>
      <c r="B60">
        <v>0</v>
      </c>
      <c r="E60" s="1">
        <v>41900</v>
      </c>
      <c r="F60" s="2">
        <v>0.48836805555555557</v>
      </c>
      <c r="G60">
        <v>1777</v>
      </c>
      <c r="H60">
        <v>50.747999999999998</v>
      </c>
      <c r="I60">
        <v>1696.3</v>
      </c>
      <c r="J60" s="33">
        <f t="shared" si="0"/>
        <v>1909.1727630838491</v>
      </c>
      <c r="K60" s="16"/>
    </row>
    <row r="61" spans="1:19">
      <c r="A61" t="s">
        <v>24</v>
      </c>
      <c r="B61">
        <v>0.5</v>
      </c>
      <c r="E61" s="1">
        <v>41900</v>
      </c>
      <c r="F61" s="2">
        <v>0.48854166666666665</v>
      </c>
      <c r="G61">
        <v>1799</v>
      </c>
      <c r="H61">
        <v>38.448999999999998</v>
      </c>
      <c r="I61">
        <v>1419.3</v>
      </c>
      <c r="J61" s="33">
        <f t="shared" si="0"/>
        <v>1577.8765981100612</v>
      </c>
      <c r="K61" s="16">
        <f t="shared" si="1"/>
        <v>7.3638352968967613</v>
      </c>
    </row>
    <row r="62" spans="1:19">
      <c r="A62" t="s">
        <v>24</v>
      </c>
      <c r="B62">
        <v>1</v>
      </c>
      <c r="E62" s="1">
        <v>41900</v>
      </c>
      <c r="F62" s="2">
        <v>0.48871527777777773</v>
      </c>
      <c r="G62">
        <v>1808.5</v>
      </c>
      <c r="H62">
        <v>26.437999999999999</v>
      </c>
      <c r="I62">
        <v>901.1</v>
      </c>
      <c r="J62" s="33">
        <f t="shared" si="0"/>
        <v>996.51645009676531</v>
      </c>
      <c r="K62" s="16">
        <f t="shared" si="1"/>
        <v>6.904265647390921</v>
      </c>
    </row>
    <row r="63" spans="1:19">
      <c r="A63" t="s">
        <v>24</v>
      </c>
      <c r="B63">
        <v>1.5</v>
      </c>
      <c r="E63" s="1">
        <v>41900</v>
      </c>
      <c r="F63" s="2">
        <v>0.48888888888888887</v>
      </c>
      <c r="G63">
        <v>1798.4</v>
      </c>
      <c r="H63">
        <v>18.68</v>
      </c>
      <c r="I63">
        <v>599.16</v>
      </c>
      <c r="J63" s="33">
        <f t="shared" si="0"/>
        <v>666.32562277580064</v>
      </c>
      <c r="K63" s="16">
        <f t="shared" si="1"/>
        <v>6.5017784741432285</v>
      </c>
    </row>
    <row r="64" spans="1:19">
      <c r="A64" t="s">
        <v>24</v>
      </c>
      <c r="B64">
        <v>2</v>
      </c>
      <c r="E64" s="1">
        <v>41900</v>
      </c>
      <c r="F64" s="2">
        <v>0.48906250000000001</v>
      </c>
      <c r="G64">
        <v>1748.1</v>
      </c>
      <c r="H64">
        <v>10.923999999999999</v>
      </c>
      <c r="I64">
        <v>339.13</v>
      </c>
      <c r="J64" s="33">
        <f t="shared" si="0"/>
        <v>387.99839826096905</v>
      </c>
      <c r="K64" s="16">
        <f t="shared" si="1"/>
        <v>5.9610012114213733</v>
      </c>
    </row>
    <row r="65" spans="1:19" s="7" customFormat="1">
      <c r="A65" s="7" t="s">
        <v>24</v>
      </c>
      <c r="B65" s="7">
        <v>2.5</v>
      </c>
      <c r="E65" s="1"/>
      <c r="F65" s="2"/>
      <c r="G65"/>
      <c r="H65"/>
      <c r="I65"/>
      <c r="J65" s="33"/>
      <c r="K65" s="16"/>
      <c r="L65" s="37"/>
    </row>
    <row r="66" spans="1:19" s="7" customFormat="1">
      <c r="A66" s="7" t="s">
        <v>24</v>
      </c>
      <c r="B66" s="7">
        <v>3</v>
      </c>
      <c r="E66" s="41"/>
      <c r="F66" s="42"/>
      <c r="J66" s="33"/>
      <c r="K66" s="16"/>
      <c r="L66" s="37"/>
    </row>
    <row r="67" spans="1:19" s="3" customFormat="1">
      <c r="A67" s="3" t="s">
        <v>24</v>
      </c>
      <c r="B67" s="3">
        <v>3.5</v>
      </c>
      <c r="E67" s="4"/>
      <c r="F67" s="5"/>
      <c r="J67" s="40"/>
      <c r="K67" s="31"/>
      <c r="L67" s="38"/>
    </row>
    <row r="68" spans="1:19">
      <c r="A68" s="7" t="s">
        <v>25</v>
      </c>
      <c r="B68">
        <v>0</v>
      </c>
      <c r="E68" s="1">
        <v>41900</v>
      </c>
      <c r="F68" s="2">
        <v>0.48923611111111115</v>
      </c>
      <c r="G68">
        <v>1718.9</v>
      </c>
      <c r="H68">
        <v>43.018999999999998</v>
      </c>
      <c r="I68">
        <v>1569.7</v>
      </c>
      <c r="J68" s="33">
        <f t="shared" si="0"/>
        <v>1826.4006050381056</v>
      </c>
      <c r="K68" s="16"/>
    </row>
    <row r="69" spans="1:19">
      <c r="A69" s="7" t="s">
        <v>25</v>
      </c>
      <c r="B69">
        <v>0.5</v>
      </c>
      <c r="E69" s="1">
        <v>41900</v>
      </c>
      <c r="F69" s="2">
        <v>0.48940972222222223</v>
      </c>
      <c r="G69">
        <v>1719.6</v>
      </c>
      <c r="H69">
        <v>34.463999999999999</v>
      </c>
      <c r="I69">
        <v>1184.2</v>
      </c>
      <c r="J69" s="33">
        <f t="shared" ref="J69:J132" si="2">(2000/G69)*I69</f>
        <v>1377.2970458246104</v>
      </c>
      <c r="K69" s="16">
        <f t="shared" ref="K69:K132" si="3">LN(J69)</f>
        <v>7.2278781950176318</v>
      </c>
    </row>
    <row r="70" spans="1:19">
      <c r="A70" s="7" t="s">
        <v>25</v>
      </c>
      <c r="B70">
        <v>1</v>
      </c>
      <c r="E70" s="1">
        <v>41900</v>
      </c>
      <c r="F70" s="2">
        <v>0.48958333333333331</v>
      </c>
      <c r="G70">
        <v>1739.5</v>
      </c>
      <c r="H70">
        <v>24.83</v>
      </c>
      <c r="I70">
        <v>779.32</v>
      </c>
      <c r="J70" s="33">
        <f t="shared" si="2"/>
        <v>896.02759413624608</v>
      </c>
      <c r="K70" s="16">
        <f t="shared" si="3"/>
        <v>6.7979712095277725</v>
      </c>
    </row>
    <row r="71" spans="1:19">
      <c r="A71" s="7" t="s">
        <v>25</v>
      </c>
      <c r="B71">
        <v>1.5</v>
      </c>
      <c r="E71" s="1">
        <v>41900</v>
      </c>
      <c r="F71" s="2">
        <v>0.48975694444444445</v>
      </c>
      <c r="G71">
        <v>1776.8</v>
      </c>
      <c r="H71">
        <v>17.324000000000002</v>
      </c>
      <c r="I71">
        <v>507.27</v>
      </c>
      <c r="J71" s="33">
        <f t="shared" si="2"/>
        <v>570.99279603782077</v>
      </c>
      <c r="K71" s="16">
        <f t="shared" si="3"/>
        <v>6.3473765931803117</v>
      </c>
    </row>
    <row r="72" spans="1:19">
      <c r="A72" s="7" t="s">
        <v>25</v>
      </c>
      <c r="B72">
        <v>2</v>
      </c>
      <c r="E72" s="1">
        <v>41900</v>
      </c>
      <c r="F72" s="2">
        <v>0.48993055555555554</v>
      </c>
      <c r="G72">
        <v>1793.2</v>
      </c>
      <c r="H72">
        <v>11.63</v>
      </c>
      <c r="I72">
        <v>329.27</v>
      </c>
      <c r="J72" s="33">
        <f t="shared" si="2"/>
        <v>367.24291768904754</v>
      </c>
      <c r="K72" s="16">
        <f t="shared" si="3"/>
        <v>5.9060235301547532</v>
      </c>
    </row>
    <row r="73" spans="1:19">
      <c r="A73" s="7" t="s">
        <v>25</v>
      </c>
      <c r="B73">
        <v>2.5</v>
      </c>
      <c r="E73" s="1"/>
      <c r="F73" s="2"/>
      <c r="I73"/>
      <c r="J73" s="33"/>
      <c r="K73" s="16"/>
    </row>
    <row r="74" spans="1:19" s="7" customFormat="1">
      <c r="A74" s="7" t="s">
        <v>25</v>
      </c>
      <c r="B74" s="7">
        <v>3</v>
      </c>
      <c r="E74" s="41"/>
      <c r="F74" s="42"/>
      <c r="J74" s="33"/>
      <c r="K74" s="16"/>
      <c r="L74" s="37"/>
    </row>
    <row r="75" spans="1:19" s="3" customFormat="1">
      <c r="A75" s="3" t="s">
        <v>25</v>
      </c>
      <c r="B75" s="3">
        <v>3.5</v>
      </c>
      <c r="E75" s="4"/>
      <c r="F75" s="5"/>
      <c r="J75" s="40"/>
      <c r="K75" s="31"/>
      <c r="L75" s="38"/>
      <c r="S75" s="3" t="s">
        <v>16</v>
      </c>
    </row>
    <row r="76" spans="1:19">
      <c r="A76" t="s">
        <v>26</v>
      </c>
      <c r="B76">
        <v>0</v>
      </c>
      <c r="E76" s="1">
        <v>41900</v>
      </c>
      <c r="F76" s="2">
        <v>0.51684027777777775</v>
      </c>
      <c r="G76">
        <v>1687.4</v>
      </c>
      <c r="H76">
        <v>30.914999999999999</v>
      </c>
      <c r="I76">
        <v>1238.5</v>
      </c>
      <c r="J76" s="33">
        <f t="shared" si="2"/>
        <v>1467.9388408201967</v>
      </c>
      <c r="K76" s="16"/>
      <c r="R76" t="s">
        <v>26</v>
      </c>
      <c r="S76">
        <v>0.98650000000000004</v>
      </c>
    </row>
    <row r="77" spans="1:19">
      <c r="A77" t="s">
        <v>26</v>
      </c>
      <c r="B77">
        <v>0.5</v>
      </c>
      <c r="E77" s="1">
        <v>41900</v>
      </c>
      <c r="F77" s="2">
        <v>0.51701388888888888</v>
      </c>
      <c r="G77">
        <v>1706.9</v>
      </c>
      <c r="H77">
        <v>25.718</v>
      </c>
      <c r="I77">
        <v>737.3</v>
      </c>
      <c r="J77" s="33">
        <f t="shared" si="2"/>
        <v>863.90532544378686</v>
      </c>
      <c r="K77" s="16">
        <f t="shared" si="3"/>
        <v>6.7614631857673997</v>
      </c>
      <c r="R77" t="s">
        <v>27</v>
      </c>
      <c r="S77">
        <v>1.0035000000000001</v>
      </c>
    </row>
    <row r="78" spans="1:19">
      <c r="A78" t="s">
        <v>26</v>
      </c>
      <c r="B78">
        <v>1</v>
      </c>
      <c r="E78" s="1">
        <v>41900</v>
      </c>
      <c r="F78" s="2">
        <v>0.51718750000000002</v>
      </c>
      <c r="G78">
        <v>1723.5</v>
      </c>
      <c r="H78">
        <v>18.158000000000001</v>
      </c>
      <c r="I78">
        <v>448.62</v>
      </c>
      <c r="J78" s="33">
        <f t="shared" si="2"/>
        <v>520.59181897302005</v>
      </c>
      <c r="K78" s="16">
        <f t="shared" si="3"/>
        <v>6.2549662778250417</v>
      </c>
      <c r="R78" t="s">
        <v>28</v>
      </c>
      <c r="S78">
        <v>1.0684</v>
      </c>
    </row>
    <row r="79" spans="1:19">
      <c r="A79" t="s">
        <v>26</v>
      </c>
      <c r="B79">
        <v>1.5</v>
      </c>
      <c r="E79" s="1">
        <v>41900</v>
      </c>
      <c r="F79" s="2">
        <v>0.51736111111111105</v>
      </c>
      <c r="G79">
        <v>1746.5</v>
      </c>
      <c r="H79">
        <v>12.327999999999999</v>
      </c>
      <c r="I79">
        <v>281.3</v>
      </c>
      <c r="J79" s="33">
        <f t="shared" si="2"/>
        <v>322.12997423418267</v>
      </c>
      <c r="K79" s="16">
        <f t="shared" si="3"/>
        <v>5.7749551107910069</v>
      </c>
    </row>
    <row r="80" spans="1:19">
      <c r="A80" t="s">
        <v>26</v>
      </c>
      <c r="B80">
        <v>2</v>
      </c>
      <c r="E80" s="1"/>
      <c r="F80" s="2"/>
      <c r="I80"/>
      <c r="J80" s="33"/>
      <c r="K80" s="16"/>
    </row>
    <row r="81" spans="1:12">
      <c r="A81" t="s">
        <v>26</v>
      </c>
      <c r="B81">
        <v>2.5</v>
      </c>
      <c r="E81" s="1"/>
      <c r="F81" s="2"/>
      <c r="I81"/>
      <c r="J81" s="33"/>
      <c r="K81" s="16"/>
    </row>
    <row r="82" spans="1:12" s="7" customFormat="1">
      <c r="A82" s="7" t="s">
        <v>26</v>
      </c>
      <c r="B82" s="7">
        <v>3</v>
      </c>
      <c r="E82" s="41"/>
      <c r="F82" s="42"/>
      <c r="J82" s="33"/>
      <c r="K82" s="16"/>
      <c r="L82" s="37"/>
    </row>
    <row r="83" spans="1:12" s="3" customFormat="1">
      <c r="A83" s="3" t="s">
        <v>26</v>
      </c>
      <c r="B83" s="3">
        <v>3.5</v>
      </c>
      <c r="E83" s="4"/>
      <c r="F83" s="5"/>
      <c r="J83" s="40"/>
      <c r="K83" s="31"/>
      <c r="L83" s="38"/>
    </row>
    <row r="84" spans="1:12">
      <c r="A84" t="s">
        <v>27</v>
      </c>
      <c r="B84">
        <v>0</v>
      </c>
      <c r="E84" s="1">
        <v>41900</v>
      </c>
      <c r="F84" s="2">
        <v>0.51753472222222219</v>
      </c>
      <c r="G84">
        <v>1761.7</v>
      </c>
      <c r="H84">
        <v>54.91</v>
      </c>
      <c r="I84">
        <v>1727.5</v>
      </c>
      <c r="J84" s="33">
        <f t="shared" si="2"/>
        <v>1961.1738661520124</v>
      </c>
      <c r="K84" s="16"/>
    </row>
    <row r="85" spans="1:12">
      <c r="A85" t="s">
        <v>27</v>
      </c>
      <c r="B85">
        <v>0.5</v>
      </c>
      <c r="E85" s="1">
        <v>41900</v>
      </c>
      <c r="F85" s="2">
        <v>0.51770833333333333</v>
      </c>
      <c r="G85">
        <v>1787.6</v>
      </c>
      <c r="H85">
        <v>42.112000000000002</v>
      </c>
      <c r="I85">
        <v>1323.6</v>
      </c>
      <c r="J85" s="33">
        <f t="shared" si="2"/>
        <v>1480.8682031774447</v>
      </c>
      <c r="K85" s="16">
        <f t="shared" si="3"/>
        <v>7.3003838185302428</v>
      </c>
    </row>
    <row r="86" spans="1:12">
      <c r="A86" t="s">
        <v>27</v>
      </c>
      <c r="B86">
        <v>1</v>
      </c>
      <c r="E86" s="1">
        <v>41900</v>
      </c>
      <c r="F86" s="2">
        <v>0.51788194444444446</v>
      </c>
      <c r="G86">
        <v>1784.8</v>
      </c>
      <c r="H86">
        <v>30.428999999999998</v>
      </c>
      <c r="I86">
        <v>884.17</v>
      </c>
      <c r="J86" s="33">
        <f t="shared" si="2"/>
        <v>990.77767817122356</v>
      </c>
      <c r="K86" s="16">
        <f t="shared" si="3"/>
        <v>6.8984901682649564</v>
      </c>
    </row>
    <row r="87" spans="1:12">
      <c r="A87" t="s">
        <v>27</v>
      </c>
      <c r="B87">
        <v>1.5</v>
      </c>
      <c r="E87" s="1">
        <v>41900</v>
      </c>
      <c r="F87" s="2">
        <v>0.5180555555555556</v>
      </c>
      <c r="G87">
        <v>1747.1</v>
      </c>
      <c r="H87">
        <v>18.725000000000001</v>
      </c>
      <c r="I87">
        <v>516</v>
      </c>
      <c r="J87" s="33">
        <f t="shared" si="2"/>
        <v>590.69314864632815</v>
      </c>
      <c r="K87" s="16">
        <f t="shared" si="3"/>
        <v>6.3812966755432461</v>
      </c>
    </row>
    <row r="88" spans="1:12">
      <c r="A88" t="s">
        <v>27</v>
      </c>
      <c r="B88">
        <v>2</v>
      </c>
      <c r="E88" s="1">
        <v>41900</v>
      </c>
      <c r="F88" s="2">
        <v>0.51822916666666663</v>
      </c>
      <c r="G88">
        <v>1711.7</v>
      </c>
      <c r="H88">
        <v>12.028</v>
      </c>
      <c r="I88">
        <v>282.77</v>
      </c>
      <c r="J88" s="33">
        <f t="shared" si="2"/>
        <v>330.39668166150608</v>
      </c>
      <c r="K88" s="16">
        <f t="shared" si="3"/>
        <v>5.8002939981990087</v>
      </c>
    </row>
    <row r="89" spans="1:12">
      <c r="A89" t="s">
        <v>27</v>
      </c>
      <c r="B89">
        <v>2.5</v>
      </c>
      <c r="E89" s="1"/>
      <c r="F89" s="2"/>
      <c r="I89"/>
      <c r="J89" s="33"/>
      <c r="K89" s="16"/>
    </row>
    <row r="90" spans="1:12" s="7" customFormat="1">
      <c r="A90" s="7" t="s">
        <v>27</v>
      </c>
      <c r="B90" s="7">
        <v>3</v>
      </c>
      <c r="E90" s="41"/>
      <c r="F90" s="42"/>
      <c r="J90" s="43"/>
      <c r="K90" s="16"/>
      <c r="L90" s="37"/>
    </row>
    <row r="91" spans="1:12" s="3" customFormat="1">
      <c r="A91" s="3" t="s">
        <v>27</v>
      </c>
      <c r="B91" s="3">
        <v>3.5</v>
      </c>
      <c r="E91" s="4"/>
      <c r="F91" s="5"/>
      <c r="J91" s="40"/>
      <c r="K91" s="31"/>
      <c r="L91" s="38"/>
    </row>
    <row r="92" spans="1:12">
      <c r="A92" t="s">
        <v>28</v>
      </c>
      <c r="B92">
        <v>0</v>
      </c>
      <c r="E92" s="1">
        <v>41900</v>
      </c>
      <c r="F92" s="2">
        <v>0.51840277777777777</v>
      </c>
      <c r="G92">
        <v>1688.5</v>
      </c>
      <c r="H92">
        <v>34.253999999999998</v>
      </c>
      <c r="I92">
        <v>1569.2</v>
      </c>
      <c r="J92" s="33">
        <f t="shared" si="2"/>
        <v>1858.691145987563</v>
      </c>
      <c r="K92" s="16"/>
    </row>
    <row r="93" spans="1:12">
      <c r="A93" t="s">
        <v>28</v>
      </c>
      <c r="B93">
        <v>0.5</v>
      </c>
      <c r="E93" s="1">
        <v>41900</v>
      </c>
      <c r="F93" s="2">
        <v>0.51857638888888891</v>
      </c>
      <c r="G93">
        <v>1423.8</v>
      </c>
      <c r="H93">
        <v>33.802</v>
      </c>
      <c r="I93">
        <v>1168</v>
      </c>
      <c r="J93" s="33">
        <f t="shared" si="2"/>
        <v>1640.6798707683663</v>
      </c>
      <c r="K93" s="16">
        <f t="shared" si="3"/>
        <v>7.4028659902604819</v>
      </c>
    </row>
    <row r="94" spans="1:12">
      <c r="A94" t="s">
        <v>28</v>
      </c>
      <c r="B94">
        <v>1</v>
      </c>
      <c r="E94" s="1">
        <v>41900</v>
      </c>
      <c r="F94" s="2">
        <v>0.51874999999999993</v>
      </c>
      <c r="G94">
        <v>1739.7</v>
      </c>
      <c r="H94">
        <v>32.594000000000001</v>
      </c>
      <c r="I94">
        <v>885.99</v>
      </c>
      <c r="J94" s="33">
        <f t="shared" si="2"/>
        <v>1018.5549232626314</v>
      </c>
      <c r="K94" s="16">
        <f t="shared" si="3"/>
        <v>6.926140159851248</v>
      </c>
    </row>
    <row r="95" spans="1:12">
      <c r="A95" t="s">
        <v>28</v>
      </c>
      <c r="B95">
        <v>1.5</v>
      </c>
      <c r="E95" s="1">
        <v>41900</v>
      </c>
      <c r="F95" s="2">
        <v>0.51892361111111118</v>
      </c>
      <c r="G95">
        <v>1734.6</v>
      </c>
      <c r="H95">
        <v>18.515000000000001</v>
      </c>
      <c r="I95">
        <v>475.5</v>
      </c>
      <c r="J95" s="33">
        <f t="shared" si="2"/>
        <v>548.25319958491878</v>
      </c>
      <c r="K95" s="16">
        <f t="shared" si="3"/>
        <v>6.3067372232771719</v>
      </c>
    </row>
    <row r="96" spans="1:12">
      <c r="A96" t="s">
        <v>28</v>
      </c>
      <c r="B96">
        <v>2</v>
      </c>
      <c r="E96" s="1">
        <v>41900</v>
      </c>
      <c r="F96" s="2">
        <v>0.51909722222222221</v>
      </c>
      <c r="G96">
        <v>1746.5</v>
      </c>
      <c r="H96">
        <v>12.689</v>
      </c>
      <c r="I96">
        <v>296.8</v>
      </c>
      <c r="J96" s="33">
        <f t="shared" si="2"/>
        <v>339.87975951903809</v>
      </c>
      <c r="K96" s="16">
        <f t="shared" si="3"/>
        <v>5.8285919065884215</v>
      </c>
    </row>
    <row r="97" spans="1:19">
      <c r="A97" t="s">
        <v>28</v>
      </c>
      <c r="B97">
        <v>2.5</v>
      </c>
      <c r="E97" s="1"/>
      <c r="F97" s="2"/>
      <c r="I97"/>
      <c r="J97" s="33"/>
      <c r="K97" s="16"/>
    </row>
    <row r="98" spans="1:19" s="7" customFormat="1">
      <c r="A98" s="7" t="s">
        <v>28</v>
      </c>
      <c r="B98" s="7">
        <v>3</v>
      </c>
      <c r="E98" s="41"/>
      <c r="F98" s="42"/>
      <c r="J98" s="33"/>
      <c r="K98" s="16"/>
      <c r="L98" s="37"/>
      <c r="R98" s="44"/>
      <c r="S98" s="44"/>
    </row>
    <row r="99" spans="1:19" s="3" customFormat="1">
      <c r="A99" s="3" t="s">
        <v>28</v>
      </c>
      <c r="B99" s="3">
        <v>3.5</v>
      </c>
      <c r="E99" s="4"/>
      <c r="F99" s="5"/>
      <c r="J99" s="40"/>
      <c r="K99" s="31"/>
      <c r="L99" s="38"/>
      <c r="S99" s="3" t="s">
        <v>16</v>
      </c>
    </row>
    <row r="100" spans="1:19">
      <c r="A100" t="s">
        <v>29</v>
      </c>
      <c r="B100">
        <v>0</v>
      </c>
      <c r="E100" s="1">
        <v>41900</v>
      </c>
      <c r="F100" s="2">
        <v>0.5571180555555556</v>
      </c>
      <c r="G100">
        <v>1668.7</v>
      </c>
      <c r="H100">
        <v>52.35</v>
      </c>
      <c r="I100">
        <v>1892.2</v>
      </c>
      <c r="J100" s="33">
        <f t="shared" si="2"/>
        <v>2267.873194702463</v>
      </c>
      <c r="K100" s="16">
        <f t="shared" si="3"/>
        <v>7.7265977526595693</v>
      </c>
      <c r="R100" t="s">
        <v>29</v>
      </c>
      <c r="S100">
        <v>1.2390000000000001</v>
      </c>
    </row>
    <row r="101" spans="1:19">
      <c r="A101" t="s">
        <v>29</v>
      </c>
      <c r="B101">
        <v>0.5</v>
      </c>
      <c r="E101" s="1">
        <v>41900</v>
      </c>
      <c r="F101" s="2">
        <v>0.55729166666666663</v>
      </c>
      <c r="G101">
        <v>1694.6</v>
      </c>
      <c r="H101">
        <v>35.972999999999999</v>
      </c>
      <c r="I101">
        <v>1268.5999999999999</v>
      </c>
      <c r="J101" s="33">
        <f t="shared" si="2"/>
        <v>1497.2264841260474</v>
      </c>
      <c r="K101" s="16">
        <f t="shared" si="3"/>
        <v>7.3113696649775157</v>
      </c>
      <c r="R101" t="s">
        <v>30</v>
      </c>
      <c r="S101">
        <v>1.2099</v>
      </c>
    </row>
    <row r="102" spans="1:19">
      <c r="A102" t="s">
        <v>29</v>
      </c>
      <c r="B102">
        <v>1</v>
      </c>
      <c r="E102" s="1">
        <v>41900</v>
      </c>
      <c r="F102" s="2">
        <v>0.55746527777777777</v>
      </c>
      <c r="G102">
        <v>1547.5</v>
      </c>
      <c r="H102">
        <v>19.087</v>
      </c>
      <c r="I102">
        <v>569.29999999999995</v>
      </c>
      <c r="J102" s="33">
        <f t="shared" si="2"/>
        <v>735.76736672051686</v>
      </c>
      <c r="K102" s="16">
        <f t="shared" si="3"/>
        <v>6.6009139909403673</v>
      </c>
      <c r="R102" t="s">
        <v>31</v>
      </c>
      <c r="S102">
        <v>1.0764</v>
      </c>
    </row>
    <row r="103" spans="1:19">
      <c r="A103" t="s">
        <v>29</v>
      </c>
      <c r="B103">
        <v>1.5</v>
      </c>
      <c r="E103" s="1">
        <v>41900</v>
      </c>
      <c r="F103" s="2">
        <v>0.55763888888888891</v>
      </c>
      <c r="G103">
        <v>1738.9</v>
      </c>
      <c r="H103">
        <v>12.824999999999999</v>
      </c>
      <c r="I103">
        <v>344.88</v>
      </c>
      <c r="J103" s="33">
        <f t="shared" si="2"/>
        <v>396.66455805394213</v>
      </c>
      <c r="K103" s="16">
        <f t="shared" si="3"/>
        <v>5.9830909815929383</v>
      </c>
    </row>
    <row r="104" spans="1:19">
      <c r="A104" t="s">
        <v>29</v>
      </c>
      <c r="B104">
        <v>2</v>
      </c>
      <c r="E104" s="1">
        <v>41900</v>
      </c>
      <c r="F104" s="2">
        <v>0.55781249999999993</v>
      </c>
      <c r="G104">
        <v>1762.7</v>
      </c>
      <c r="H104">
        <v>8.3557000000000006</v>
      </c>
      <c r="I104">
        <v>205.61</v>
      </c>
      <c r="J104" s="33">
        <f t="shared" si="2"/>
        <v>233.28983945084246</v>
      </c>
      <c r="K104" s="16">
        <f t="shared" si="3"/>
        <v>5.4522816266466849</v>
      </c>
    </row>
    <row r="105" spans="1:19">
      <c r="A105" t="s">
        <v>29</v>
      </c>
      <c r="B105">
        <v>2.5</v>
      </c>
      <c r="E105" s="1"/>
      <c r="F105" s="2"/>
      <c r="I105"/>
      <c r="J105" s="33"/>
      <c r="K105" s="16"/>
    </row>
    <row r="106" spans="1:19" s="7" customFormat="1">
      <c r="A106" s="7" t="s">
        <v>29</v>
      </c>
      <c r="B106" s="7">
        <v>3</v>
      </c>
      <c r="E106" s="41"/>
      <c r="F106" s="42"/>
      <c r="J106" s="33"/>
      <c r="K106" s="16"/>
      <c r="L106" s="37"/>
    </row>
    <row r="107" spans="1:19" s="3" customFormat="1">
      <c r="A107" s="3" t="s">
        <v>29</v>
      </c>
      <c r="B107" s="3">
        <v>3.5</v>
      </c>
      <c r="E107" s="4"/>
      <c r="F107" s="5"/>
      <c r="J107" s="40"/>
      <c r="K107" s="31"/>
      <c r="L107" s="38"/>
    </row>
    <row r="108" spans="1:19">
      <c r="A108" t="s">
        <v>30</v>
      </c>
      <c r="B108">
        <v>0</v>
      </c>
      <c r="E108" s="1">
        <v>41900</v>
      </c>
      <c r="F108" s="2">
        <v>0.55798611111111118</v>
      </c>
      <c r="G108">
        <v>1793.2</v>
      </c>
      <c r="H108">
        <v>60.454999999999998</v>
      </c>
      <c r="I108">
        <v>2033.3</v>
      </c>
      <c r="J108" s="33">
        <f t="shared" si="2"/>
        <v>2267.7894267231763</v>
      </c>
      <c r="K108" s="16">
        <f t="shared" si="3"/>
        <v>7.7265608151770939</v>
      </c>
    </row>
    <row r="109" spans="1:19">
      <c r="A109" t="s">
        <v>30</v>
      </c>
      <c r="B109">
        <v>0.5</v>
      </c>
      <c r="E109" s="1">
        <v>41900</v>
      </c>
      <c r="F109" s="2">
        <v>0.55815972222222221</v>
      </c>
      <c r="G109">
        <v>1825.1</v>
      </c>
      <c r="H109">
        <v>39.692999999999998</v>
      </c>
      <c r="I109">
        <v>1373.4</v>
      </c>
      <c r="J109" s="33">
        <f t="shared" si="2"/>
        <v>1505.0134239219772</v>
      </c>
      <c r="K109" s="16">
        <f t="shared" si="3"/>
        <v>7.3165570966926836</v>
      </c>
    </row>
    <row r="110" spans="1:19">
      <c r="A110" t="s">
        <v>30</v>
      </c>
      <c r="B110">
        <v>1</v>
      </c>
      <c r="E110" s="1">
        <v>41900</v>
      </c>
      <c r="F110" s="2">
        <v>0.55833333333333335</v>
      </c>
      <c r="G110">
        <v>1823.6</v>
      </c>
      <c r="H110">
        <v>22.542999999999999</v>
      </c>
      <c r="I110">
        <v>756.74</v>
      </c>
      <c r="J110" s="33">
        <f t="shared" si="2"/>
        <v>829.94077648607163</v>
      </c>
      <c r="K110" s="16">
        <f t="shared" si="3"/>
        <v>6.721354344613613</v>
      </c>
    </row>
    <row r="111" spans="1:19">
      <c r="A111" t="s">
        <v>30</v>
      </c>
      <c r="B111">
        <v>1.5</v>
      </c>
      <c r="E111" s="1">
        <v>41900</v>
      </c>
      <c r="F111" s="2">
        <v>0.55850694444444449</v>
      </c>
      <c r="G111">
        <v>1767.6</v>
      </c>
      <c r="H111">
        <v>13.763999999999999</v>
      </c>
      <c r="I111">
        <v>425.7</v>
      </c>
      <c r="J111" s="33">
        <f t="shared" si="2"/>
        <v>481.67006109979638</v>
      </c>
      <c r="K111" s="16">
        <f t="shared" si="3"/>
        <v>6.1772593591196046</v>
      </c>
    </row>
    <row r="112" spans="1:19">
      <c r="A112" t="s">
        <v>30</v>
      </c>
      <c r="B112">
        <v>2</v>
      </c>
      <c r="E112" s="1">
        <v>41900</v>
      </c>
      <c r="F112" s="2">
        <v>0.55868055555555551</v>
      </c>
      <c r="G112">
        <v>1463</v>
      </c>
      <c r="H112">
        <v>6.5468999999999999</v>
      </c>
      <c r="I112">
        <v>175.71</v>
      </c>
      <c r="J112" s="33">
        <f t="shared" si="2"/>
        <v>240.20505809979494</v>
      </c>
      <c r="K112" s="16">
        <f t="shared" si="3"/>
        <v>5.4814929672917589</v>
      </c>
    </row>
    <row r="113" spans="1:19">
      <c r="A113" t="s">
        <v>30</v>
      </c>
      <c r="B113">
        <v>2.5</v>
      </c>
      <c r="E113" s="1"/>
      <c r="F113" s="2"/>
      <c r="I113"/>
      <c r="J113" s="33"/>
      <c r="K113" s="16"/>
    </row>
    <row r="114" spans="1:19" s="7" customFormat="1">
      <c r="A114" s="7" t="s">
        <v>30</v>
      </c>
      <c r="B114" s="7">
        <v>3</v>
      </c>
      <c r="E114" s="41"/>
      <c r="F114" s="42"/>
      <c r="J114" s="33"/>
      <c r="K114" s="16"/>
      <c r="L114" s="37"/>
    </row>
    <row r="115" spans="1:19" s="3" customFormat="1">
      <c r="A115" s="3" t="s">
        <v>30</v>
      </c>
      <c r="B115" s="3">
        <v>3.5</v>
      </c>
      <c r="E115" s="4"/>
      <c r="F115" s="5"/>
      <c r="J115" s="40"/>
      <c r="K115" s="31"/>
      <c r="L115" s="38"/>
    </row>
    <row r="116" spans="1:19">
      <c r="A116" t="s">
        <v>31</v>
      </c>
      <c r="B116" s="24">
        <v>0</v>
      </c>
      <c r="E116" s="1">
        <v>41900</v>
      </c>
      <c r="F116" s="2">
        <v>0.55885416666666665</v>
      </c>
      <c r="G116">
        <v>1671.9</v>
      </c>
      <c r="H116">
        <v>48.435000000000002</v>
      </c>
      <c r="I116">
        <v>1679.5</v>
      </c>
      <c r="J116" s="33">
        <f t="shared" si="2"/>
        <v>2009.0914528380886</v>
      </c>
      <c r="K116" s="16">
        <f t="shared" si="3"/>
        <v>7.6054378853508293</v>
      </c>
    </row>
    <row r="117" spans="1:19">
      <c r="A117" t="s">
        <v>31</v>
      </c>
      <c r="B117">
        <v>0.5</v>
      </c>
      <c r="E117" s="1">
        <v>41900</v>
      </c>
      <c r="F117" s="2">
        <v>0.55902777777777779</v>
      </c>
      <c r="G117">
        <v>1710.1</v>
      </c>
      <c r="H117">
        <v>39.912999999999997</v>
      </c>
      <c r="I117">
        <v>1205.4000000000001</v>
      </c>
      <c r="J117" s="33">
        <f t="shared" si="2"/>
        <v>1409.7421203438396</v>
      </c>
      <c r="K117" s="16">
        <f t="shared" si="3"/>
        <v>7.2511620732720177</v>
      </c>
    </row>
    <row r="118" spans="1:19">
      <c r="A118" t="s">
        <v>31</v>
      </c>
      <c r="B118">
        <v>1</v>
      </c>
      <c r="E118" s="1">
        <v>41900</v>
      </c>
      <c r="F118" s="2">
        <v>0.55920138888888882</v>
      </c>
      <c r="G118">
        <v>1738.1</v>
      </c>
      <c r="H118">
        <v>20.347000000000001</v>
      </c>
      <c r="I118">
        <v>649.98</v>
      </c>
      <c r="J118" s="33">
        <f t="shared" si="2"/>
        <v>747.92014268454056</v>
      </c>
      <c r="K118" s="16">
        <f t="shared" si="3"/>
        <v>6.6172962111581795</v>
      </c>
    </row>
    <row r="119" spans="1:19">
      <c r="A119" t="s">
        <v>31</v>
      </c>
      <c r="B119">
        <v>1.5</v>
      </c>
      <c r="E119" s="1">
        <v>41900</v>
      </c>
      <c r="F119" s="2">
        <v>0.55937500000000007</v>
      </c>
      <c r="G119">
        <v>1671.7</v>
      </c>
      <c r="H119">
        <v>12.103999999999999</v>
      </c>
      <c r="I119">
        <v>410.06</v>
      </c>
      <c r="J119" s="33">
        <f t="shared" si="2"/>
        <v>490.59041694083868</v>
      </c>
      <c r="K119" s="16">
        <f t="shared" si="3"/>
        <v>6.1956095982883976</v>
      </c>
    </row>
    <row r="120" spans="1:19">
      <c r="A120" t="s">
        <v>31</v>
      </c>
      <c r="B120">
        <v>2</v>
      </c>
      <c r="E120" s="1">
        <v>41900</v>
      </c>
      <c r="F120" s="2">
        <v>0.55954861111111109</v>
      </c>
      <c r="G120">
        <v>1649.8</v>
      </c>
      <c r="H120">
        <v>7.0689000000000002</v>
      </c>
      <c r="I120">
        <v>222.58</v>
      </c>
      <c r="J120" s="33">
        <f t="shared" si="2"/>
        <v>269.82664565401871</v>
      </c>
      <c r="K120" s="16">
        <f t="shared" si="3"/>
        <v>5.5977796996607303</v>
      </c>
    </row>
    <row r="121" spans="1:19">
      <c r="A121" t="s">
        <v>31</v>
      </c>
      <c r="B121">
        <v>2.5</v>
      </c>
      <c r="E121" s="1"/>
      <c r="F121" s="2"/>
      <c r="I121"/>
      <c r="J121" s="33"/>
      <c r="K121" s="16"/>
    </row>
    <row r="122" spans="1:19" s="7" customFormat="1">
      <c r="A122" s="7" t="s">
        <v>31</v>
      </c>
      <c r="B122">
        <v>3</v>
      </c>
      <c r="J122" s="8"/>
      <c r="L122" s="37"/>
    </row>
    <row r="123" spans="1:19" s="3" customFormat="1">
      <c r="A123" s="3" t="s">
        <v>31</v>
      </c>
      <c r="B123" s="3">
        <v>3.5</v>
      </c>
      <c r="J123" s="36"/>
      <c r="L123" s="38"/>
      <c r="S123" s="3" t="s">
        <v>16</v>
      </c>
    </row>
    <row r="124" spans="1:19">
      <c r="A124" t="s">
        <v>32</v>
      </c>
      <c r="B124">
        <v>0</v>
      </c>
      <c r="E124" s="1">
        <v>41900</v>
      </c>
      <c r="F124" s="2">
        <v>0.59461805555555558</v>
      </c>
      <c r="G124">
        <v>828.73</v>
      </c>
      <c r="H124">
        <v>18.986999999999998</v>
      </c>
      <c r="I124">
        <v>590.36</v>
      </c>
      <c r="J124" s="8">
        <f t="shared" si="2"/>
        <v>1424.7342318969991</v>
      </c>
      <c r="K124" s="7">
        <f t="shared" si="3"/>
        <v>7.2617405713767997</v>
      </c>
      <c r="R124" t="s">
        <v>32</v>
      </c>
      <c r="S124">
        <v>1.8283</v>
      </c>
    </row>
    <row r="125" spans="1:19">
      <c r="A125" t="s">
        <v>32</v>
      </c>
      <c r="B125">
        <v>0.5</v>
      </c>
      <c r="E125" s="1">
        <v>41900</v>
      </c>
      <c r="F125" s="2">
        <v>0.59479166666666672</v>
      </c>
      <c r="G125">
        <v>774.65</v>
      </c>
      <c r="H125">
        <v>9.0876000000000001</v>
      </c>
      <c r="I125">
        <v>258.97000000000003</v>
      </c>
      <c r="J125" s="8">
        <f t="shared" si="2"/>
        <v>668.61163105918808</v>
      </c>
      <c r="K125" s="7">
        <f t="shared" si="3"/>
        <v>6.5052033699746632</v>
      </c>
      <c r="R125" t="s">
        <v>33</v>
      </c>
      <c r="S125">
        <v>1.8848</v>
      </c>
    </row>
    <row r="126" spans="1:19">
      <c r="A126" t="s">
        <v>32</v>
      </c>
      <c r="B126">
        <v>1</v>
      </c>
      <c r="E126" s="1">
        <v>41900</v>
      </c>
      <c r="F126" s="2">
        <v>0.59497685185185178</v>
      </c>
      <c r="G126">
        <v>758.33</v>
      </c>
      <c r="H126">
        <v>3.7286999999999999</v>
      </c>
      <c r="I126">
        <v>97.701999999999998</v>
      </c>
      <c r="J126" s="8">
        <f t="shared" si="2"/>
        <v>257.67673704060235</v>
      </c>
      <c r="K126" s="7">
        <f t="shared" si="3"/>
        <v>5.5517058421074781</v>
      </c>
      <c r="R126" t="s">
        <v>34</v>
      </c>
      <c r="S126">
        <v>1.7490000000000001</v>
      </c>
    </row>
    <row r="127" spans="1:19">
      <c r="A127" t="s">
        <v>32</v>
      </c>
      <c r="B127">
        <v>1.5</v>
      </c>
      <c r="E127" s="1">
        <v>41900</v>
      </c>
      <c r="F127" s="2">
        <v>0.59515046296296303</v>
      </c>
      <c r="G127">
        <v>746.17</v>
      </c>
      <c r="H127">
        <v>1.6211</v>
      </c>
      <c r="I127">
        <v>41.79</v>
      </c>
      <c r="J127" s="8">
        <f t="shared" si="2"/>
        <v>112.01200798745595</v>
      </c>
      <c r="K127" s="7">
        <f t="shared" si="3"/>
        <v>4.7186060797217797</v>
      </c>
    </row>
    <row r="128" spans="1:19">
      <c r="A128" t="s">
        <v>32</v>
      </c>
      <c r="B128">
        <v>2</v>
      </c>
      <c r="E128" s="1">
        <v>41900</v>
      </c>
      <c r="F128" s="2">
        <v>0.59531250000000002</v>
      </c>
      <c r="G128">
        <v>725.92</v>
      </c>
      <c r="H128">
        <v>0.67552000000000001</v>
      </c>
      <c r="I128">
        <v>15.215999999999999</v>
      </c>
      <c r="J128" s="8">
        <f t="shared" si="2"/>
        <v>41.921974873264269</v>
      </c>
      <c r="K128" s="7">
        <f t="shared" si="3"/>
        <v>3.7358101494294629</v>
      </c>
    </row>
    <row r="129" spans="1:12">
      <c r="A129" t="s">
        <v>32</v>
      </c>
      <c r="B129">
        <v>2.5</v>
      </c>
    </row>
    <row r="130" spans="1:12">
      <c r="A130" t="s">
        <v>32</v>
      </c>
      <c r="B130">
        <v>3</v>
      </c>
    </row>
    <row r="131" spans="1:12" s="3" customFormat="1">
      <c r="A131" s="3" t="s">
        <v>32</v>
      </c>
      <c r="B131" s="3">
        <v>3.5</v>
      </c>
      <c r="J131" s="36"/>
      <c r="L131" s="38"/>
    </row>
    <row r="132" spans="1:12">
      <c r="A132" t="s">
        <v>33</v>
      </c>
      <c r="B132">
        <v>0</v>
      </c>
      <c r="E132" s="1">
        <v>41900</v>
      </c>
      <c r="F132" s="2">
        <v>0.59548611111111105</v>
      </c>
      <c r="G132">
        <v>727.22</v>
      </c>
      <c r="H132">
        <v>13.826000000000001</v>
      </c>
      <c r="I132">
        <v>500.43</v>
      </c>
      <c r="J132" s="8">
        <f t="shared" si="2"/>
        <v>1376.2822804653338</v>
      </c>
      <c r="K132" s="7">
        <f t="shared" si="3"/>
        <v>7.2271411431408055</v>
      </c>
    </row>
    <row r="133" spans="1:12">
      <c r="A133" t="s">
        <v>33</v>
      </c>
      <c r="B133">
        <v>0.5</v>
      </c>
      <c r="E133" s="1">
        <v>41900</v>
      </c>
      <c r="F133" s="2">
        <v>0.59565972222222219</v>
      </c>
      <c r="G133">
        <v>723.83</v>
      </c>
      <c r="H133">
        <v>7.2314999999999996</v>
      </c>
      <c r="I133">
        <v>251.21</v>
      </c>
      <c r="J133" s="8">
        <f t="shared" ref="J133:J144" si="4">(2000/G133)*I133</f>
        <v>694.11325863807792</v>
      </c>
      <c r="K133" s="7">
        <f t="shared" ref="K133:K144" si="5">LN(J133)</f>
        <v>6.5426351440764803</v>
      </c>
    </row>
    <row r="134" spans="1:12">
      <c r="A134" t="s">
        <v>33</v>
      </c>
      <c r="B134">
        <v>1</v>
      </c>
      <c r="E134" s="1">
        <v>41900</v>
      </c>
      <c r="F134" s="2">
        <v>0.59583333333333333</v>
      </c>
      <c r="G134">
        <v>714.07</v>
      </c>
      <c r="H134">
        <v>3.4228999999999998</v>
      </c>
      <c r="I134">
        <v>110.15</v>
      </c>
      <c r="J134" s="8">
        <f t="shared" si="4"/>
        <v>308.51317097763524</v>
      </c>
      <c r="K134" s="7">
        <f t="shared" si="5"/>
        <v>5.7317645360406937</v>
      </c>
    </row>
    <row r="135" spans="1:12">
      <c r="A135" t="s">
        <v>33</v>
      </c>
      <c r="B135">
        <v>1.5</v>
      </c>
      <c r="E135" s="1">
        <v>41900</v>
      </c>
      <c r="F135" s="2">
        <v>0.59600694444444446</v>
      </c>
      <c r="G135">
        <v>718.25</v>
      </c>
      <c r="H135">
        <v>1.7609999999999999</v>
      </c>
      <c r="I135">
        <v>50.304000000000002</v>
      </c>
      <c r="J135" s="8">
        <f t="shared" si="4"/>
        <v>140.07379046293076</v>
      </c>
      <c r="K135" s="7">
        <f t="shared" si="5"/>
        <v>4.9421693584894246</v>
      </c>
    </row>
    <row r="136" spans="1:12">
      <c r="A136" t="s">
        <v>33</v>
      </c>
      <c r="B136">
        <v>2</v>
      </c>
      <c r="E136" s="1">
        <v>41900</v>
      </c>
      <c r="F136" s="2">
        <v>0.5961805555555556</v>
      </c>
      <c r="G136">
        <v>684.22</v>
      </c>
      <c r="H136">
        <v>0.58701999999999999</v>
      </c>
      <c r="I136">
        <v>13.355</v>
      </c>
      <c r="J136" s="8">
        <f t="shared" si="4"/>
        <v>39.03715179328286</v>
      </c>
      <c r="K136" s="7">
        <f t="shared" si="5"/>
        <v>3.6645138027687842</v>
      </c>
    </row>
    <row r="137" spans="1:12">
      <c r="A137" t="s">
        <v>33</v>
      </c>
      <c r="B137">
        <v>2.5</v>
      </c>
    </row>
    <row r="138" spans="1:12">
      <c r="A138" t="s">
        <v>33</v>
      </c>
      <c r="B138">
        <v>3</v>
      </c>
    </row>
    <row r="139" spans="1:12" s="3" customFormat="1">
      <c r="A139" s="3" t="s">
        <v>33</v>
      </c>
      <c r="B139" s="3">
        <v>3.5</v>
      </c>
      <c r="J139" s="36"/>
      <c r="L139" s="38"/>
    </row>
    <row r="140" spans="1:12">
      <c r="A140" t="s">
        <v>34</v>
      </c>
      <c r="B140">
        <v>0</v>
      </c>
      <c r="E140" s="1">
        <v>41900</v>
      </c>
      <c r="F140" s="2">
        <v>0.59635416666666663</v>
      </c>
      <c r="G140">
        <v>686.49</v>
      </c>
      <c r="H140">
        <v>12.3</v>
      </c>
      <c r="I140">
        <v>445.19</v>
      </c>
      <c r="J140" s="8">
        <f t="shared" si="4"/>
        <v>1297.003598013081</v>
      </c>
      <c r="K140" s="7">
        <f t="shared" si="5"/>
        <v>7.1678119584167446</v>
      </c>
    </row>
    <row r="141" spans="1:12">
      <c r="A141" t="s">
        <v>34</v>
      </c>
      <c r="B141">
        <v>0.5</v>
      </c>
      <c r="E141" s="1">
        <v>41900</v>
      </c>
      <c r="F141" s="2">
        <v>0.59653935185185192</v>
      </c>
      <c r="G141">
        <v>718.03</v>
      </c>
      <c r="H141">
        <v>7.5974000000000004</v>
      </c>
      <c r="I141">
        <v>225.85</v>
      </c>
      <c r="J141" s="8">
        <f t="shared" si="4"/>
        <v>629.08235031962454</v>
      </c>
      <c r="K141" s="7">
        <f t="shared" si="5"/>
        <v>6.4442621707375407</v>
      </c>
    </row>
    <row r="142" spans="1:12">
      <c r="A142" t="s">
        <v>34</v>
      </c>
      <c r="B142">
        <v>1</v>
      </c>
      <c r="E142" s="1">
        <v>41900</v>
      </c>
      <c r="F142" s="2">
        <v>0.59670138888888891</v>
      </c>
      <c r="G142">
        <v>755.48</v>
      </c>
      <c r="H142">
        <v>3.6825999999999999</v>
      </c>
      <c r="I142">
        <v>104.16</v>
      </c>
      <c r="J142" s="8">
        <f t="shared" si="4"/>
        <v>275.74522158098165</v>
      </c>
      <c r="K142" s="7">
        <f t="shared" si="5"/>
        <v>5.6194773291746962</v>
      </c>
    </row>
    <row r="143" spans="1:12">
      <c r="A143" t="s">
        <v>34</v>
      </c>
      <c r="B143">
        <v>1.5</v>
      </c>
      <c r="E143" s="1">
        <v>41900</v>
      </c>
      <c r="F143" s="2">
        <v>0.59687499999999993</v>
      </c>
      <c r="G143">
        <v>778.38</v>
      </c>
      <c r="H143">
        <v>1.6462000000000001</v>
      </c>
      <c r="I143">
        <v>40.698999999999998</v>
      </c>
      <c r="J143" s="8">
        <f t="shared" si="4"/>
        <v>104.57360158277447</v>
      </c>
      <c r="K143" s="7">
        <f t="shared" si="5"/>
        <v>4.6498911448532372</v>
      </c>
    </row>
    <row r="144" spans="1:12">
      <c r="A144" t="s">
        <v>34</v>
      </c>
      <c r="B144">
        <v>2</v>
      </c>
      <c r="E144" s="1">
        <v>41900</v>
      </c>
      <c r="F144" s="2">
        <v>0.59704861111111118</v>
      </c>
      <c r="G144">
        <v>906.44</v>
      </c>
      <c r="H144">
        <v>0.88134999999999997</v>
      </c>
      <c r="I144">
        <v>21.349</v>
      </c>
      <c r="J144" s="8">
        <f t="shared" si="4"/>
        <v>47.105158642601822</v>
      </c>
      <c r="K144" s="7">
        <f t="shared" si="5"/>
        <v>3.8523825203455453</v>
      </c>
    </row>
    <row r="145" spans="1:19">
      <c r="A145" t="s">
        <v>34</v>
      </c>
      <c r="B145">
        <v>2.5</v>
      </c>
    </row>
    <row r="146" spans="1:19">
      <c r="A146" t="s">
        <v>34</v>
      </c>
      <c r="B146">
        <v>3</v>
      </c>
    </row>
    <row r="147" spans="1:19" s="3" customFormat="1">
      <c r="A147" s="3" t="s">
        <v>34</v>
      </c>
      <c r="B147" s="3">
        <v>3.5</v>
      </c>
      <c r="J147" s="36"/>
      <c r="L147" s="38"/>
      <c r="R147" s="30"/>
      <c r="S147" s="30"/>
    </row>
    <row r="148" spans="1:19">
      <c r="R148" s="13"/>
      <c r="S148" s="13"/>
    </row>
    <row r="149" spans="1:19">
      <c r="R149" s="13"/>
      <c r="S149" s="13"/>
    </row>
    <row r="150" spans="1:19">
      <c r="R150" s="13"/>
      <c r="S150" s="13"/>
    </row>
    <row r="155" spans="1:19" s="17" customFormat="1">
      <c r="J155" s="23"/>
      <c r="L155" s="39"/>
    </row>
    <row r="163" spans="10:12" s="17" customFormat="1">
      <c r="J163" s="23"/>
      <c r="L163" s="39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8" workbookViewId="0">
      <selection activeCell="D8" sqref="D8"/>
    </sheetView>
  </sheetViews>
  <sheetFormatPr baseColWidth="10" defaultRowHeight="15" x14ac:dyDescent="0"/>
  <cols>
    <col min="2" max="2" width="23.6640625" bestFit="1" customWidth="1"/>
    <col min="3" max="3" width="24" bestFit="1" customWidth="1"/>
  </cols>
  <sheetData>
    <row r="1" spans="1:4">
      <c r="A1" s="6" t="s">
        <v>0</v>
      </c>
      <c r="B1" s="6" t="s">
        <v>8</v>
      </c>
      <c r="C1" s="6" t="s">
        <v>14</v>
      </c>
      <c r="D1" s="6" t="s">
        <v>12</v>
      </c>
    </row>
    <row r="2" spans="1:4">
      <c r="A2">
        <v>5423</v>
      </c>
      <c r="B2">
        <v>0</v>
      </c>
      <c r="C2" s="26">
        <f>AVERAGE('Raw Data'!S4:S6)</f>
        <v>0.90033333333333332</v>
      </c>
      <c r="D2" s="26">
        <f>STDEV('Raw Data'!S4:S6)/SQRT(COUNT('Raw Data'!S4:S6))</f>
        <v>7.129248051357015E-2</v>
      </c>
    </row>
    <row r="3" spans="1:4">
      <c r="A3">
        <v>5424</v>
      </c>
      <c r="B3">
        <v>6</v>
      </c>
      <c r="C3" s="26">
        <f>AVERAGE('Raw Data'!S28:S30)</f>
        <v>1.1094666666666666</v>
      </c>
      <c r="D3" s="26">
        <f>STDEV('Raw Data'!S28:S30)/SQRT(COUNT('Raw Data'!S28:S30))</f>
        <v>3.7143969153073109E-2</v>
      </c>
    </row>
    <row r="4" spans="1:4">
      <c r="A4">
        <v>5425</v>
      </c>
      <c r="B4">
        <v>12</v>
      </c>
      <c r="C4" s="26">
        <f>AVERAGE('Raw Data'!S52:S54)</f>
        <v>0.9290666666666666</v>
      </c>
      <c r="D4" s="26">
        <f>STDEV('Raw Data'!S52:S54)/SQRT(COUNT('Raw Data'!S52:S54))</f>
        <v>2.8669689763077516E-2</v>
      </c>
    </row>
    <row r="5" spans="1:4">
      <c r="A5">
        <v>5426</v>
      </c>
      <c r="B5">
        <v>18</v>
      </c>
      <c r="C5" s="26">
        <f>AVERAGE('Raw Data'!S76:S78)</f>
        <v>1.0194666666666667</v>
      </c>
      <c r="D5" s="26">
        <f>STDEV('Raw Data'!S76:S78)/SQRT(COUNT('Raw Data'!S76:S78))</f>
        <v>2.4953979865166009E-2</v>
      </c>
    </row>
    <row r="6" spans="1:4">
      <c r="A6">
        <v>5427</v>
      </c>
      <c r="B6">
        <v>25</v>
      </c>
      <c r="C6" s="27">
        <f>AVERAGE('Raw Data'!S100:S102)</f>
        <v>1.1751</v>
      </c>
      <c r="D6" s="27">
        <f>STDEV('Raw Data'!S100:S102)/SQRT(COUNT('Raw Data'!S100:S102))</f>
        <v>5.0059864162820114E-2</v>
      </c>
    </row>
    <row r="7" spans="1:4">
      <c r="A7">
        <v>5428</v>
      </c>
      <c r="B7">
        <v>35</v>
      </c>
      <c r="C7" s="27">
        <f>AVERAGE('Raw Data'!S124:S126)</f>
        <v>1.8206999999999998</v>
      </c>
      <c r="D7" s="27">
        <f>STDEV('Raw Data'!S124:S126)/SQRT(COUNT('Raw Data'!S124:S126))</f>
        <v>3.9385826553892854E-2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Kd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2014-10-09T13:40:04Z</dcterms:created>
  <dcterms:modified xsi:type="dcterms:W3CDTF">2016-09-18T00:46:23Z</dcterms:modified>
</cp:coreProperties>
</file>