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480" yWindow="480" windowWidth="25040" windowHeight="14980" tabRatio="500"/>
  </bookViews>
  <sheets>
    <sheet name="AVERAGED DATA" sheetId="6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S25" i="6" l="1"/>
  <c r="AR25" i="6"/>
  <c r="AO25" i="6"/>
  <c r="AN25" i="6"/>
  <c r="AS22" i="6"/>
  <c r="AR22" i="6"/>
  <c r="AO22" i="6"/>
  <c r="AN22" i="6"/>
  <c r="AS19" i="6"/>
  <c r="AR19" i="6"/>
  <c r="AO19" i="6"/>
  <c r="AN19" i="6"/>
  <c r="AS16" i="6"/>
  <c r="AR16" i="6"/>
  <c r="AO16" i="6"/>
  <c r="AN16" i="6"/>
  <c r="AS13" i="6"/>
  <c r="AR13" i="6"/>
  <c r="AO13" i="6"/>
  <c r="AN13" i="6"/>
  <c r="AS10" i="6"/>
  <c r="AR10" i="6"/>
  <c r="AO10" i="6"/>
  <c r="AN10" i="6"/>
  <c r="U7" i="6"/>
</calcChain>
</file>

<file path=xl/sharedStrings.xml><?xml version="1.0" encoding="utf-8"?>
<sst xmlns="http://schemas.openxmlformats.org/spreadsheetml/2006/main" count="485" uniqueCount="244">
  <si>
    <t>Station</t>
  </si>
  <si>
    <t>n</t>
  </si>
  <si>
    <t>Desc.</t>
  </si>
  <si>
    <t>month</t>
  </si>
  <si>
    <t>day</t>
  </si>
  <si>
    <t>year</t>
  </si>
  <si>
    <t>Time</t>
  </si>
  <si>
    <t>Lat</t>
  </si>
  <si>
    <t>Long</t>
  </si>
  <si>
    <t>tide</t>
  </si>
  <si>
    <t>Distance along</t>
  </si>
  <si>
    <t>Water</t>
  </si>
  <si>
    <t>Sample</t>
  </si>
  <si>
    <t>ADCP</t>
  </si>
  <si>
    <t xml:space="preserve"> (EST)</t>
  </si>
  <si>
    <t>depth</t>
  </si>
  <si>
    <t>ID</t>
  </si>
  <si>
    <t>TSS&lt;60</t>
  </si>
  <si>
    <t>FSS&lt;60</t>
  </si>
  <si>
    <t>VSS&lt;60</t>
  </si>
  <si>
    <t>TSS&gt;60</t>
  </si>
  <si>
    <t>FSS&gt;60</t>
  </si>
  <si>
    <t>VSS&gt;60</t>
  </si>
  <si>
    <t>TSS</t>
  </si>
  <si>
    <t xml:space="preserve">Start time </t>
  </si>
  <si>
    <t>End Time</t>
  </si>
  <si>
    <t>Pressure</t>
  </si>
  <si>
    <t>Temp</t>
  </si>
  <si>
    <t>Cond</t>
  </si>
  <si>
    <t>Salinity</t>
  </si>
  <si>
    <t>Turbidity</t>
  </si>
  <si>
    <t>temp</t>
  </si>
  <si>
    <t>backscatter</t>
  </si>
  <si>
    <t>u</t>
  </si>
  <si>
    <t>v</t>
  </si>
  <si>
    <t>w</t>
  </si>
  <si>
    <t>iu</t>
  </si>
  <si>
    <t>iv</t>
  </si>
  <si>
    <t>iw</t>
  </si>
  <si>
    <t>pg_u</t>
  </si>
  <si>
    <t>pg_v</t>
  </si>
  <si>
    <t>pg_w</t>
  </si>
  <si>
    <t>heading</t>
  </si>
  <si>
    <t>pitch</t>
  </si>
  <si>
    <t>roll</t>
  </si>
  <si>
    <t>compass</t>
  </si>
  <si>
    <t>upr2</t>
  </si>
  <si>
    <t>uvpr</t>
  </si>
  <si>
    <t>uwpr</t>
  </si>
  <si>
    <t>vpr2</t>
  </si>
  <si>
    <t>vwpr</t>
  </si>
  <si>
    <t>wpr2</t>
  </si>
  <si>
    <t>C</t>
  </si>
  <si>
    <t>Cupr</t>
  </si>
  <si>
    <t>Cvpr</t>
  </si>
  <si>
    <t>Cwpr</t>
  </si>
  <si>
    <t>b1</t>
  </si>
  <si>
    <t>b2</t>
  </si>
  <si>
    <t>uw2</t>
  </si>
  <si>
    <t>TKE</t>
  </si>
  <si>
    <t>stress_tke</t>
  </si>
  <si>
    <t>m</t>
  </si>
  <si>
    <t>mg/L</t>
  </si>
  <si>
    <t>uS/cm</t>
  </si>
  <si>
    <t>PPT</t>
  </si>
  <si>
    <t>ntu</t>
  </si>
  <si>
    <t>uL/L</t>
  </si>
  <si>
    <t>um</t>
  </si>
  <si>
    <t>counts</t>
  </si>
  <si>
    <t>cm/s</t>
  </si>
  <si>
    <t>count</t>
  </si>
  <si>
    <t>%</t>
  </si>
  <si>
    <t>degree</t>
  </si>
  <si>
    <t>cm2/s2</t>
  </si>
  <si>
    <t>mm/s</t>
  </si>
  <si>
    <t>Pa</t>
  </si>
  <si>
    <t>MIN</t>
  </si>
  <si>
    <t>FSS</t>
  </si>
  <si>
    <t>VSS</t>
  </si>
  <si>
    <t>min</t>
  </si>
  <si>
    <t>sec</t>
  </si>
  <si>
    <t>Suspended Particulate Matter &gt;0.7 microns</t>
  </si>
  <si>
    <t>YSI6600 CTD</t>
  </si>
  <si>
    <t>TSS&lt;0.7 microns</t>
  </si>
  <si>
    <t>CDOM-a440</t>
  </si>
  <si>
    <t>Hr</t>
  </si>
  <si>
    <t>hr</t>
  </si>
  <si>
    <t>cm2/L</t>
  </si>
  <si>
    <t>m^-1</t>
  </si>
  <si>
    <t>(from CTD)</t>
  </si>
  <si>
    <t>(on 0.2 membrane filter)</t>
  </si>
  <si>
    <t>York (km)</t>
  </si>
  <si>
    <t>(from Tue Marshes)</t>
  </si>
  <si>
    <t>Kd</t>
  </si>
  <si>
    <t>LICOR</t>
  </si>
  <si>
    <t>Kd Std Error</t>
  </si>
  <si>
    <t>TRIOS</t>
  </si>
  <si>
    <t>UV Spectrophotometer</t>
  </si>
  <si>
    <t>Std Error CDOM-a440</t>
  </si>
  <si>
    <t xml:space="preserve">CHLA Analysis </t>
  </si>
  <si>
    <t>CHLA</t>
  </si>
  <si>
    <t>PHEO</t>
  </si>
  <si>
    <t xml:space="preserve">Resistivity </t>
  </si>
  <si>
    <t>TDS</t>
  </si>
  <si>
    <t>ug/L</t>
  </si>
  <si>
    <t>Ohm.cm</t>
  </si>
  <si>
    <t>g/L</t>
  </si>
  <si>
    <t>B5528</t>
  </si>
  <si>
    <t>M5528</t>
  </si>
  <si>
    <t>T5528</t>
  </si>
  <si>
    <t>B5529</t>
  </si>
  <si>
    <t>M5529</t>
  </si>
  <si>
    <t>T5529</t>
  </si>
  <si>
    <t>B5530</t>
  </si>
  <si>
    <t>M5530</t>
  </si>
  <si>
    <t>T5530</t>
  </si>
  <si>
    <t>B5531</t>
  </si>
  <si>
    <t>M5531</t>
  </si>
  <si>
    <t>T5531</t>
  </si>
  <si>
    <t>B5532</t>
  </si>
  <si>
    <t>M5532</t>
  </si>
  <si>
    <t>T5532</t>
  </si>
  <si>
    <t>B5533</t>
  </si>
  <si>
    <t>M5533</t>
  </si>
  <si>
    <t>T5533</t>
  </si>
  <si>
    <t>From Fathometer</t>
  </si>
  <si>
    <t>ft</t>
  </si>
  <si>
    <t>YR150824: York River Longitudinal Cruise from Tue Marshes to West Point, trying to capture peak flow at each station</t>
  </si>
  <si>
    <t>profile</t>
  </si>
  <si>
    <t>peak ebb</t>
  </si>
  <si>
    <t>37 deg</t>
  </si>
  <si>
    <t>-76 deg</t>
  </si>
  <si>
    <t>23'34.4"</t>
  </si>
  <si>
    <t>14'56.2"</t>
  </si>
  <si>
    <t>13'49.0"</t>
  </si>
  <si>
    <t>29'36.8"</t>
  </si>
  <si>
    <t>17'43.6"</t>
  </si>
  <si>
    <t>34'27.1"</t>
  </si>
  <si>
    <t>20'37.1"</t>
  </si>
  <si>
    <t>37'35.7"</t>
  </si>
  <si>
    <t>24'36.2"</t>
  </si>
  <si>
    <t>49'52.9"</t>
  </si>
  <si>
    <t>32'37.3"</t>
  </si>
  <si>
    <t>41'01.7"</t>
  </si>
  <si>
    <t>***</t>
  </si>
  <si>
    <t>*** At or below Detection Limit</t>
  </si>
  <si>
    <t>don't trust these, CTD was not working properly</t>
  </si>
  <si>
    <t>Volume Concentration Distribution</t>
  </si>
  <si>
    <t>Area Concentration Distribution</t>
  </si>
  <si>
    <t>N</t>
  </si>
  <si>
    <t>Depth</t>
  </si>
  <si>
    <t>VCtot</t>
  </si>
  <si>
    <t>d16V</t>
  </si>
  <si>
    <t>d50V</t>
  </si>
  <si>
    <t>d84V</t>
  </si>
  <si>
    <t>Bin 1</t>
  </si>
  <si>
    <t>Bin 2</t>
  </si>
  <si>
    <t>Bin 3</t>
  </si>
  <si>
    <t>Bin 4</t>
  </si>
  <si>
    <t>Bin 5</t>
  </si>
  <si>
    <t>Bin 6</t>
  </si>
  <si>
    <t>Bin 7</t>
  </si>
  <si>
    <t>Bin 8</t>
  </si>
  <si>
    <t>Bin 9</t>
  </si>
  <si>
    <t>Bin 10</t>
  </si>
  <si>
    <t>Bin 11</t>
  </si>
  <si>
    <t>Bin 12</t>
  </si>
  <si>
    <t>Bin 13</t>
  </si>
  <si>
    <t>Bin 14</t>
  </si>
  <si>
    <t>Bin 15</t>
  </si>
  <si>
    <t>Bin 16</t>
  </si>
  <si>
    <t>Bin 17</t>
  </si>
  <si>
    <t>Bin 18</t>
  </si>
  <si>
    <t>Bin 19</t>
  </si>
  <si>
    <t>Bin 20</t>
  </si>
  <si>
    <t>Bin 21</t>
  </si>
  <si>
    <t>Bin 22</t>
  </si>
  <si>
    <t>Bin 23</t>
  </si>
  <si>
    <t>Bin 24</t>
  </si>
  <si>
    <t>Bin 25</t>
  </si>
  <si>
    <t>Bin 26</t>
  </si>
  <si>
    <t>Bin 27</t>
  </si>
  <si>
    <t>Bin 28</t>
  </si>
  <si>
    <t>Bin 29</t>
  </si>
  <si>
    <t>Bin 30</t>
  </si>
  <si>
    <t>Bin 31</t>
  </si>
  <si>
    <t>Bin 32</t>
  </si>
  <si>
    <t>vol_lt60</t>
  </si>
  <si>
    <t>vol_gt60</t>
  </si>
  <si>
    <t>ACtot</t>
  </si>
  <si>
    <t>d50A</t>
  </si>
  <si>
    <t>tau</t>
  </si>
  <si>
    <t>c</t>
  </si>
  <si>
    <t>b</t>
  </si>
  <si>
    <t>a</t>
  </si>
  <si>
    <t>2.7 um</t>
  </si>
  <si>
    <t>3.2 um</t>
  </si>
  <si>
    <t>3.8 um</t>
  </si>
  <si>
    <t>4.5 um</t>
  </si>
  <si>
    <t>5.3 um</t>
  </si>
  <si>
    <t>6.2 um</t>
  </si>
  <si>
    <t>7.3 um</t>
  </si>
  <si>
    <t>8.7 um</t>
  </si>
  <si>
    <t>10.2 um</t>
  </si>
  <si>
    <t>12.1 um</t>
  </si>
  <si>
    <t>14.2 um</t>
  </si>
  <si>
    <t>16.8 um</t>
  </si>
  <si>
    <t>19.8 um</t>
  </si>
  <si>
    <t>23.4 um</t>
  </si>
  <si>
    <t>27.6 um</t>
  </si>
  <si>
    <t>32.5 um</t>
  </si>
  <si>
    <t>38.4 um</t>
  </si>
  <si>
    <t>45.3 um</t>
  </si>
  <si>
    <t>53.5 um</t>
  </si>
  <si>
    <t>63.1 um</t>
  </si>
  <si>
    <t>74.5 um</t>
  </si>
  <si>
    <t>87.9 um</t>
  </si>
  <si>
    <t>104.0 um</t>
  </si>
  <si>
    <t>122.0 um</t>
  </si>
  <si>
    <t>144.0 um</t>
  </si>
  <si>
    <t>170.0 um</t>
  </si>
  <si>
    <t>201.0 um</t>
  </si>
  <si>
    <t>237.0 um</t>
  </si>
  <si>
    <t>280.0 um</t>
  </si>
  <si>
    <t>331.0 um</t>
  </si>
  <si>
    <t>390.0 um</t>
  </si>
  <si>
    <t>460.0 um</t>
  </si>
  <si>
    <t>DegC</t>
  </si>
  <si>
    <t>ul/L</t>
  </si>
  <si>
    <t>1/m</t>
  </si>
  <si>
    <t>NaN</t>
  </si>
  <si>
    <t>LISST100X Type C- SN1239</t>
  </si>
  <si>
    <t>Sontek ADV B336</t>
  </si>
  <si>
    <t>std_u</t>
  </si>
  <si>
    <t>std_v</t>
  </si>
  <si>
    <t>std_w</t>
  </si>
  <si>
    <t>C_min_pump</t>
  </si>
  <si>
    <t>C_min_burst</t>
  </si>
  <si>
    <t>Ws</t>
  </si>
  <si>
    <t>Ws_bgrd_burst</t>
  </si>
  <si>
    <t>Ws_all</t>
  </si>
  <si>
    <t>stress_RE</t>
  </si>
  <si>
    <t>degC</t>
  </si>
  <si>
    <t>rotated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</si>
</sst>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0" x14ac:knownFonts="1">
    <font>
      <sz val="12"/>
      <color theme="1"/>
      <name val="Calibri"/>
      <family val="2"/>
      <scheme val="minor"/>
    </font>
    <font>
      <b/>
      <sz val="28"/>
      <name val="Arial"/>
      <family val="2"/>
    </font>
    <font>
      <sz val="12"/>
      <color theme="1"/>
      <name val="Arial"/>
    </font>
    <font>
      <b/>
      <sz val="14"/>
      <name val="Arial"/>
      <family val="2"/>
    </font>
    <font>
      <b/>
      <sz val="12"/>
      <color theme="1"/>
      <name val="Arial"/>
    </font>
    <font>
      <sz val="12"/>
      <color rgb="FFFF0000"/>
      <name val="Arial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Arial"/>
    </font>
    <font>
      <sz val="12"/>
      <name val="Calibri"/>
    </font>
    <font>
      <sz val="11"/>
      <name val="Calibri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FF0000"/>
      <name val="Arial"/>
      <family val="2"/>
    </font>
    <font>
      <b/>
      <sz val="12"/>
      <color rgb="FFFF0000"/>
      <name val="Arial"/>
    </font>
    <font>
      <b/>
      <sz val="12"/>
      <color rgb="FFFF0000"/>
      <name val="Calibri"/>
      <family val="2"/>
      <charset val="204"/>
      <scheme val="minor"/>
    </font>
    <font>
      <sz val="12"/>
      <color rgb="FF000000"/>
      <name val="Arial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2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76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1" fontId="2" fillId="0" borderId="0" xfId="0" applyNumberFormat="1" applyFont="1" applyBorder="1"/>
    <xf numFmtId="0" fontId="2" fillId="0" borderId="0" xfId="0" applyFont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2" xfId="0" applyFont="1" applyBorder="1"/>
    <xf numFmtId="0" fontId="5" fillId="0" borderId="2" xfId="0" applyFont="1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3" xfId="0" applyBorder="1"/>
    <xf numFmtId="0" fontId="6" fillId="0" borderId="0" xfId="0" applyFont="1" applyFill="1" applyBorder="1" applyAlignment="1"/>
    <xf numFmtId="164" fontId="6" fillId="0" borderId="0" xfId="0" applyNumberFormat="1" applyFont="1" applyFill="1" applyBorder="1" applyAlignment="1"/>
    <xf numFmtId="165" fontId="6" fillId="0" borderId="0" xfId="0" applyNumberFormat="1" applyFont="1" applyFill="1" applyBorder="1" applyAlignment="1"/>
    <xf numFmtId="165" fontId="6" fillId="0" borderId="0" xfId="0" applyNumberFormat="1" applyFont="1"/>
    <xf numFmtId="165" fontId="6" fillId="0" borderId="0" xfId="0" applyNumberFormat="1" applyFont="1" applyBorder="1"/>
    <xf numFmtId="2" fontId="0" fillId="0" borderId="0" xfId="0" applyNumberFormat="1"/>
    <xf numFmtId="0" fontId="0" fillId="0" borderId="0" xfId="0" applyBorder="1"/>
    <xf numFmtId="0" fontId="0" fillId="0" borderId="0" xfId="0" applyNumberFormat="1"/>
    <xf numFmtId="2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right"/>
    </xf>
    <xf numFmtId="1" fontId="2" fillId="0" borderId="7" xfId="0" applyNumberFormat="1" applyFont="1" applyBorder="1"/>
    <xf numFmtId="0" fontId="2" fillId="0" borderId="1" xfId="0" applyFont="1" applyBorder="1"/>
    <xf numFmtId="1" fontId="2" fillId="0" borderId="0" xfId="0" applyNumberFormat="1" applyFont="1"/>
    <xf numFmtId="2" fontId="3" fillId="0" borderId="6" xfId="0" applyNumberFormat="1" applyFont="1" applyBorder="1" applyAlignment="1">
      <alignment horizontal="right"/>
    </xf>
    <xf numFmtId="2" fontId="3" fillId="0" borderId="10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4" fillId="0" borderId="0" xfId="0" applyNumberFormat="1" applyFont="1"/>
    <xf numFmtId="0" fontId="4" fillId="0" borderId="0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/>
    <xf numFmtId="1" fontId="2" fillId="0" borderId="2" xfId="0" applyNumberFormat="1" applyFont="1" applyBorder="1"/>
    <xf numFmtId="0" fontId="2" fillId="0" borderId="2" xfId="0" applyFont="1" applyBorder="1" applyAlignment="1"/>
    <xf numFmtId="2" fontId="2" fillId="0" borderId="18" xfId="0" applyNumberFormat="1" applyFont="1" applyBorder="1" applyAlignment="1">
      <alignment horizontal="right"/>
    </xf>
    <xf numFmtId="1" fontId="2" fillId="0" borderId="20" xfId="0" applyNumberFormat="1" applyFont="1" applyBorder="1"/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2" fontId="11" fillId="0" borderId="2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5" fontId="6" fillId="0" borderId="0" xfId="0" quotePrefix="1" applyNumberFormat="1" applyFont="1" applyAlignment="1">
      <alignment horizontal="center"/>
    </xf>
    <xf numFmtId="2" fontId="0" fillId="0" borderId="6" xfId="0" applyNumberFormat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2" fontId="14" fillId="0" borderId="0" xfId="0" applyNumberFormat="1" applyFont="1" applyFill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2" fontId="12" fillId="0" borderId="0" xfId="0" applyNumberFormat="1" applyFont="1" applyFill="1" applyAlignment="1">
      <alignment horizontal="center"/>
    </xf>
    <xf numFmtId="1" fontId="0" fillId="0" borderId="7" xfId="0" applyNumberFormat="1" applyFill="1" applyBorder="1" applyAlignment="1">
      <alignment horizontal="center"/>
    </xf>
    <xf numFmtId="1" fontId="6" fillId="0" borderId="0" xfId="0" applyNumberFormat="1" applyFont="1" applyFill="1" applyBorder="1" applyAlignment="1"/>
    <xf numFmtId="0" fontId="6" fillId="0" borderId="0" xfId="0" applyFont="1"/>
    <xf numFmtId="2" fontId="6" fillId="0" borderId="6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1" fontId="0" fillId="0" borderId="0" xfId="0" applyNumberFormat="1"/>
    <xf numFmtId="0" fontId="0" fillId="0" borderId="5" xfId="0" applyBorder="1"/>
    <xf numFmtId="0" fontId="2" fillId="0" borderId="7" xfId="0" applyFont="1" applyBorder="1"/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20" xfId="0" applyFont="1" applyBorder="1"/>
    <xf numFmtId="0" fontId="0" fillId="0" borderId="7" xfId="0" applyBorder="1"/>
    <xf numFmtId="0" fontId="6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 applyAlignment="1">
      <alignment horizontal="center"/>
    </xf>
    <xf numFmtId="2" fontId="0" fillId="0" borderId="6" xfId="0" applyNumberFormat="1" applyBorder="1" applyAlignment="1">
      <alignment horizontal="right"/>
    </xf>
    <xf numFmtId="0" fontId="5" fillId="0" borderId="7" xfId="0" applyFont="1" applyBorder="1"/>
    <xf numFmtId="0" fontId="5" fillId="0" borderId="20" xfId="0" applyFont="1" applyBorder="1"/>
    <xf numFmtId="2" fontId="14" fillId="0" borderId="7" xfId="0" applyNumberFormat="1" applyFont="1" applyFill="1" applyBorder="1" applyAlignment="1">
      <alignment horizontal="center"/>
    </xf>
    <xf numFmtId="0" fontId="2" fillId="0" borderId="6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0" fontId="4" fillId="0" borderId="6" xfId="0" applyFont="1" applyBorder="1"/>
    <xf numFmtId="0" fontId="2" fillId="0" borderId="18" xfId="0" applyFont="1" applyBorder="1"/>
    <xf numFmtId="0" fontId="0" fillId="0" borderId="6" xfId="0" applyBorder="1"/>
    <xf numFmtId="0" fontId="0" fillId="0" borderId="17" xfId="0" applyBorder="1"/>
    <xf numFmtId="0" fontId="3" fillId="0" borderId="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2" fontId="0" fillId="0" borderId="5" xfId="0" applyNumberFormat="1" applyBorder="1"/>
    <xf numFmtId="0" fontId="2" fillId="0" borderId="5" xfId="0" applyFont="1" applyBorder="1"/>
    <xf numFmtId="2" fontId="3" fillId="0" borderId="3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Border="1"/>
    <xf numFmtId="0" fontId="4" fillId="0" borderId="26" xfId="0" applyFon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/>
    <xf numFmtId="2" fontId="5" fillId="0" borderId="2" xfId="0" applyNumberFormat="1" applyFont="1" applyBorder="1"/>
    <xf numFmtId="0" fontId="5" fillId="0" borderId="17" xfId="0" applyFont="1" applyBorder="1"/>
    <xf numFmtId="0" fontId="0" fillId="0" borderId="20" xfId="0" applyBorder="1"/>
    <xf numFmtId="2" fontId="0" fillId="0" borderId="0" xfId="0" applyNumberFormat="1" applyFill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0" fontId="0" fillId="0" borderId="1" xfId="0" applyBorder="1"/>
    <xf numFmtId="2" fontId="0" fillId="0" borderId="7" xfId="0" applyNumberFormat="1" applyBorder="1"/>
    <xf numFmtId="2" fontId="11" fillId="0" borderId="3" xfId="0" applyNumberFormat="1" applyFont="1" applyBorder="1" applyAlignment="1">
      <alignment horizontal="center"/>
    </xf>
    <xf numFmtId="2" fontId="12" fillId="0" borderId="3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2" fontId="14" fillId="0" borderId="5" xfId="0" applyNumberFormat="1" applyFont="1" applyFill="1" applyBorder="1" applyAlignment="1">
      <alignment horizontal="center"/>
    </xf>
    <xf numFmtId="1" fontId="0" fillId="0" borderId="7" xfId="0" applyNumberFormat="1" applyBorder="1"/>
    <xf numFmtId="0" fontId="4" fillId="0" borderId="0" xfId="0" quotePrefix="1" applyFont="1"/>
    <xf numFmtId="2" fontId="15" fillId="0" borderId="0" xfId="0" applyNumberFormat="1" applyFont="1" applyAlignment="1">
      <alignment horizontal="center"/>
    </xf>
    <xf numFmtId="2" fontId="15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/>
    <xf numFmtId="2" fontId="13" fillId="0" borderId="27" xfId="0" applyNumberFormat="1" applyFont="1" applyBorder="1" applyAlignment="1">
      <alignment horizontal="center"/>
    </xf>
    <xf numFmtId="2" fontId="0" fillId="0" borderId="0" xfId="0" applyNumberFormat="1" applyBorder="1"/>
    <xf numFmtId="0" fontId="0" fillId="0" borderId="1" xfId="0" applyBorder="1" applyAlignment="1"/>
    <xf numFmtId="0" fontId="0" fillId="0" borderId="0" xfId="0" applyBorder="1" applyAlignment="1"/>
    <xf numFmtId="0" fontId="0" fillId="0" borderId="3" xfId="0" applyBorder="1" applyAlignment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9" fillId="0" borderId="0" xfId="0" applyFont="1"/>
    <xf numFmtId="0" fontId="19" fillId="0" borderId="1" xfId="0" applyFont="1" applyBorder="1"/>
    <xf numFmtId="0" fontId="19" fillId="0" borderId="3" xfId="0" applyFont="1" applyBorder="1"/>
    <xf numFmtId="0" fontId="9" fillId="0" borderId="0" xfId="0" applyFont="1"/>
    <xf numFmtId="0" fontId="9" fillId="0" borderId="1" xfId="0" applyFont="1" applyBorder="1"/>
    <xf numFmtId="0" fontId="9" fillId="0" borderId="3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19" fillId="0" borderId="7" xfId="0" applyFont="1" applyBorder="1"/>
    <xf numFmtId="0" fontId="9" fillId="0" borderId="7" xfId="0" applyFont="1" applyBorder="1"/>
    <xf numFmtId="0" fontId="9" fillId="0" borderId="31" xfId="0" applyFont="1" applyBorder="1"/>
    <xf numFmtId="0" fontId="19" fillId="0" borderId="0" xfId="0" applyFont="1" applyBorder="1"/>
    <xf numFmtId="0" fontId="9" fillId="0" borderId="0" xfId="0" applyFont="1" applyBorder="1"/>
    <xf numFmtId="0" fontId="3" fillId="0" borderId="24" xfId="0" applyFont="1" applyBorder="1"/>
    <xf numFmtId="0" fontId="3" fillId="0" borderId="23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9" fillId="0" borderId="28" xfId="0" applyFont="1" applyBorder="1" applyAlignment="1">
      <alignment horizontal="center"/>
    </xf>
  </cellXfs>
  <cellStyles count="3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lsey/Desktop/Dissertation/Profiler%20Surveys/York%20River/CDOM%20Absorbance/August%2024-27,%202015/YR_Aug15_CDOM_Absorp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3">
          <cell r="H3">
            <v>0.69</v>
          </cell>
        </row>
        <row r="4">
          <cell r="H4">
            <v>0.57999999999999996</v>
          </cell>
        </row>
        <row r="5">
          <cell r="H5">
            <v>0.48</v>
          </cell>
        </row>
        <row r="6">
          <cell r="H6">
            <v>0.44</v>
          </cell>
        </row>
        <row r="7">
          <cell r="H7">
            <v>0.51</v>
          </cell>
        </row>
        <row r="8">
          <cell r="H8">
            <v>0.51</v>
          </cell>
        </row>
        <row r="9">
          <cell r="H9">
            <v>0.74</v>
          </cell>
        </row>
        <row r="10">
          <cell r="H10">
            <v>0.67</v>
          </cell>
        </row>
        <row r="11">
          <cell r="H11">
            <v>0.62</v>
          </cell>
        </row>
        <row r="12">
          <cell r="H12">
            <v>1.06</v>
          </cell>
        </row>
        <row r="13">
          <cell r="H13">
            <v>0.99</v>
          </cell>
        </row>
        <row r="14">
          <cell r="H14">
            <v>1.06</v>
          </cell>
        </row>
        <row r="15">
          <cell r="H15">
            <v>1.06</v>
          </cell>
        </row>
        <row r="16">
          <cell r="H16">
            <v>1.22</v>
          </cell>
        </row>
        <row r="17">
          <cell r="H17">
            <v>0.39</v>
          </cell>
        </row>
        <row r="18">
          <cell r="H18">
            <v>0.78</v>
          </cell>
        </row>
        <row r="19">
          <cell r="H19">
            <v>1.68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32"/>
  <sheetViews>
    <sheetView tabSelected="1" topLeftCell="DO1" workbookViewId="0">
      <selection activeCell="DV28" sqref="DV28"/>
    </sheetView>
  </sheetViews>
  <sheetFormatPr baseColWidth="10" defaultRowHeight="15" x14ac:dyDescent="0"/>
  <cols>
    <col min="2" max="2" width="10.83203125" customWidth="1"/>
    <col min="3" max="3" width="10.83203125" style="78" customWidth="1"/>
    <col min="4" max="4" width="10.83203125" customWidth="1"/>
    <col min="5" max="5" width="10.83203125" style="78" customWidth="1"/>
    <col min="6" max="6" width="10.83203125" customWidth="1"/>
    <col min="7" max="7" width="13.6640625" customWidth="1"/>
    <col min="8" max="8" width="15.1640625" customWidth="1"/>
    <col min="9" max="9" width="10.83203125" customWidth="1"/>
    <col min="10" max="10" width="17.6640625" customWidth="1"/>
    <col min="11" max="11" width="16.6640625" style="84" bestFit="1" customWidth="1"/>
    <col min="12" max="12" width="10.83203125" customWidth="1"/>
    <col min="13" max="13" width="10.83203125" style="84" customWidth="1"/>
    <col min="14" max="14" width="22.83203125" style="88" customWidth="1"/>
    <col min="15" max="17" width="10.83203125" customWidth="1"/>
    <col min="18" max="18" width="10.83203125" style="118" customWidth="1"/>
    <col min="19" max="19" width="10.83203125" customWidth="1"/>
    <col min="20" max="20" width="10.83203125" style="14" customWidth="1"/>
    <col min="21" max="22" width="10.83203125" customWidth="1"/>
    <col min="23" max="23" width="10.83203125" style="21" customWidth="1"/>
    <col min="24" max="24" width="10.83203125" style="79" customWidth="1"/>
    <col min="25" max="25" width="10.83203125" style="84" customWidth="1"/>
    <col min="26" max="27" width="10.83203125" customWidth="1"/>
    <col min="28" max="28" width="10.83203125" style="14" customWidth="1"/>
    <col min="29" max="30" width="10.83203125" customWidth="1"/>
    <col min="31" max="31" width="10.83203125" style="14" customWidth="1"/>
    <col min="32" max="38" width="10.83203125" customWidth="1"/>
    <col min="39" max="39" width="10.83203125" style="124" customWidth="1"/>
    <col min="40" max="40" width="14.83203125" style="79" customWidth="1"/>
    <col min="41" max="41" width="20.6640625" style="84" customWidth="1"/>
    <col min="42" max="42" width="11.5" style="21" customWidth="1"/>
    <col min="43" max="43" width="19" style="84" customWidth="1"/>
    <col min="44" max="44" width="15.1640625" style="21" customWidth="1"/>
    <col min="45" max="45" width="25" style="84" bestFit="1" customWidth="1"/>
    <col min="46" max="46" width="14.1640625" style="97" customWidth="1"/>
    <col min="49" max="49" width="10.83203125" style="14"/>
    <col min="88" max="88" width="10.83203125" style="118"/>
    <col min="122" max="122" width="10.83203125" style="118"/>
    <col min="125" max="125" width="10.83203125" style="84"/>
  </cols>
  <sheetData>
    <row r="1" spans="1:165" ht="32">
      <c r="A1" s="1" t="s">
        <v>127</v>
      </c>
      <c r="B1" s="2"/>
      <c r="C1" s="3"/>
      <c r="D1" s="2"/>
      <c r="E1" s="3"/>
      <c r="F1" s="2"/>
      <c r="G1" s="2"/>
      <c r="H1" s="4"/>
      <c r="I1" s="4"/>
      <c r="J1" s="4"/>
      <c r="K1" s="80"/>
      <c r="L1" s="2"/>
      <c r="M1" s="80"/>
      <c r="N1" s="25"/>
      <c r="O1" s="4"/>
      <c r="P1" s="4"/>
      <c r="Q1" s="4"/>
      <c r="R1" s="27"/>
      <c r="S1" s="4"/>
      <c r="T1" s="12"/>
      <c r="U1" s="4"/>
      <c r="V1" s="4"/>
      <c r="W1" s="2"/>
      <c r="X1" s="103"/>
      <c r="Y1" s="80"/>
      <c r="Z1" s="2"/>
      <c r="AA1" s="2"/>
      <c r="AB1" s="12"/>
      <c r="AC1" s="2"/>
      <c r="AD1" s="2"/>
      <c r="AE1" s="12"/>
      <c r="AF1" s="2"/>
      <c r="AG1" s="2"/>
      <c r="AH1" s="2"/>
      <c r="AI1" s="2"/>
      <c r="AJ1" s="4"/>
      <c r="AK1" s="4"/>
      <c r="AL1" s="4"/>
      <c r="AM1" s="26"/>
      <c r="AT1" s="92"/>
    </row>
    <row r="2" spans="1:165">
      <c r="A2" s="4"/>
      <c r="B2" s="4"/>
      <c r="C2" s="28"/>
      <c r="D2" s="4"/>
      <c r="E2" s="28"/>
      <c r="F2" s="4"/>
      <c r="G2" s="4"/>
      <c r="H2" s="4"/>
      <c r="I2" s="4"/>
      <c r="J2" s="4"/>
      <c r="K2" s="80"/>
      <c r="L2" s="2"/>
      <c r="M2" s="80"/>
      <c r="N2" s="25"/>
      <c r="O2" s="4"/>
      <c r="P2" s="4"/>
      <c r="Q2" s="4"/>
      <c r="R2" s="27"/>
      <c r="S2" s="4"/>
      <c r="T2" s="12"/>
      <c r="U2" s="4"/>
      <c r="V2" s="4"/>
      <c r="W2" s="2"/>
      <c r="X2" s="103"/>
      <c r="Y2" s="80"/>
      <c r="Z2" s="2"/>
      <c r="AA2" s="2"/>
      <c r="AB2" s="12"/>
      <c r="AC2" s="2"/>
      <c r="AD2" s="2"/>
      <c r="AE2" s="12"/>
      <c r="AF2" s="2"/>
      <c r="AG2" s="2"/>
      <c r="AH2" s="2"/>
      <c r="AI2" s="2"/>
      <c r="AJ2" s="4"/>
      <c r="AK2" s="4"/>
      <c r="AL2" s="4"/>
      <c r="AM2" s="26"/>
      <c r="AT2" s="92"/>
    </row>
    <row r="3" spans="1:165" s="6" customFormat="1" ht="18" thickBot="1">
      <c r="A3" s="99" t="s">
        <v>0</v>
      </c>
      <c r="B3" s="99" t="s">
        <v>2</v>
      </c>
      <c r="C3" s="24" t="s">
        <v>3</v>
      </c>
      <c r="D3" s="24" t="s">
        <v>4</v>
      </c>
      <c r="E3" s="24" t="s">
        <v>5</v>
      </c>
      <c r="F3" s="99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81" t="s">
        <v>11</v>
      </c>
      <c r="L3" s="99" t="s">
        <v>12</v>
      </c>
      <c r="M3" s="81" t="s">
        <v>12</v>
      </c>
      <c r="N3" s="29"/>
      <c r="O3" s="159" t="s">
        <v>81</v>
      </c>
      <c r="P3" s="159"/>
      <c r="Q3" s="159"/>
      <c r="R3" s="159"/>
      <c r="S3" s="159"/>
      <c r="T3" s="159"/>
      <c r="U3" s="159"/>
      <c r="V3" s="159"/>
      <c r="W3" s="159"/>
      <c r="X3" s="160" t="s">
        <v>99</v>
      </c>
      <c r="Y3" s="161"/>
      <c r="Z3" s="160" t="s">
        <v>82</v>
      </c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7" t="s">
        <v>94</v>
      </c>
      <c r="AO3" s="158"/>
      <c r="AP3" s="155" t="s">
        <v>96</v>
      </c>
      <c r="AQ3" s="156"/>
      <c r="AR3" s="157" t="s">
        <v>97</v>
      </c>
      <c r="AS3" s="158"/>
      <c r="AT3" s="93" t="s">
        <v>13</v>
      </c>
      <c r="AU3" s="172" t="s">
        <v>231</v>
      </c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4"/>
      <c r="DV3" s="172" t="s">
        <v>232</v>
      </c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73"/>
      <c r="ES3" s="173"/>
      <c r="ET3" s="173"/>
      <c r="EU3" s="173"/>
      <c r="EV3" s="173"/>
      <c r="EW3" s="173"/>
      <c r="EX3" s="173"/>
      <c r="EY3" s="173"/>
      <c r="EZ3" s="173"/>
      <c r="FA3" s="173"/>
      <c r="FB3" s="173"/>
      <c r="FC3" s="173"/>
      <c r="FD3" s="173"/>
      <c r="FE3" s="173"/>
      <c r="FF3" s="173"/>
      <c r="FG3" s="173"/>
      <c r="FH3" s="173"/>
      <c r="FI3" s="173"/>
    </row>
    <row r="4" spans="1:165" s="6" customFormat="1" ht="19" thickTop="1">
      <c r="A4" s="99"/>
      <c r="B4" s="99"/>
      <c r="C4" s="24"/>
      <c r="D4" s="24"/>
      <c r="E4" s="24"/>
      <c r="F4" s="99" t="s">
        <v>14</v>
      </c>
      <c r="G4" s="5"/>
      <c r="H4" s="5"/>
      <c r="I4" s="5"/>
      <c r="J4" s="5" t="s">
        <v>91</v>
      </c>
      <c r="K4" s="81" t="s">
        <v>15</v>
      </c>
      <c r="L4" s="99" t="s">
        <v>15</v>
      </c>
      <c r="M4" s="81" t="s">
        <v>16</v>
      </c>
      <c r="N4" s="29" t="s">
        <v>83</v>
      </c>
      <c r="O4" s="23" t="s">
        <v>17</v>
      </c>
      <c r="P4" s="23" t="s">
        <v>18</v>
      </c>
      <c r="Q4" s="23" t="s">
        <v>19</v>
      </c>
      <c r="R4" s="30" t="s">
        <v>20</v>
      </c>
      <c r="S4" s="23" t="s">
        <v>21</v>
      </c>
      <c r="T4" s="104" t="s">
        <v>22</v>
      </c>
      <c r="U4" s="105" t="s">
        <v>23</v>
      </c>
      <c r="V4" s="23" t="s">
        <v>77</v>
      </c>
      <c r="W4" s="23" t="s">
        <v>78</v>
      </c>
      <c r="X4" s="106" t="s">
        <v>100</v>
      </c>
      <c r="Y4" s="104" t="s">
        <v>101</v>
      </c>
      <c r="Z4" s="166" t="s">
        <v>24</v>
      </c>
      <c r="AA4" s="167"/>
      <c r="AB4" s="167"/>
      <c r="AC4" s="168" t="s">
        <v>25</v>
      </c>
      <c r="AD4" s="167"/>
      <c r="AE4" s="169"/>
      <c r="AF4" s="23" t="s">
        <v>26</v>
      </c>
      <c r="AG4" s="126" t="s">
        <v>27</v>
      </c>
      <c r="AH4" s="126" t="s">
        <v>28</v>
      </c>
      <c r="AI4" s="126" t="s">
        <v>29</v>
      </c>
      <c r="AJ4" s="126" t="s">
        <v>30</v>
      </c>
      <c r="AK4" s="127" t="s">
        <v>102</v>
      </c>
      <c r="AL4" s="127" t="s">
        <v>103</v>
      </c>
      <c r="AM4" s="31" t="s">
        <v>1</v>
      </c>
      <c r="AN4" s="100" t="s">
        <v>93</v>
      </c>
      <c r="AO4" s="107" t="s">
        <v>95</v>
      </c>
      <c r="AP4" s="101" t="s">
        <v>93</v>
      </c>
      <c r="AQ4" s="107" t="s">
        <v>95</v>
      </c>
      <c r="AR4" s="101" t="s">
        <v>84</v>
      </c>
      <c r="AS4" s="107" t="s">
        <v>98</v>
      </c>
      <c r="AT4" s="94" t="s">
        <v>32</v>
      </c>
      <c r="AU4"/>
      <c r="AV4"/>
      <c r="AW4" s="14"/>
      <c r="AX4" s="170" t="s">
        <v>147</v>
      </c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0" t="s">
        <v>148</v>
      </c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18"/>
      <c r="DS4"/>
      <c r="DT4"/>
      <c r="DU4" s="84"/>
      <c r="DV4" s="153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</row>
    <row r="5" spans="1:165" s="7" customFormat="1" ht="18">
      <c r="C5" s="32"/>
      <c r="E5" s="32"/>
      <c r="G5" s="7" t="s">
        <v>130</v>
      </c>
      <c r="H5" s="125" t="s">
        <v>131</v>
      </c>
      <c r="K5" s="82" t="s">
        <v>126</v>
      </c>
      <c r="L5" s="33" t="s">
        <v>61</v>
      </c>
      <c r="M5" s="86"/>
      <c r="N5" s="34" t="s">
        <v>62</v>
      </c>
      <c r="O5" s="35" t="s">
        <v>62</v>
      </c>
      <c r="P5" s="35" t="s">
        <v>62</v>
      </c>
      <c r="Q5" s="35" t="s">
        <v>62</v>
      </c>
      <c r="R5" s="36" t="s">
        <v>62</v>
      </c>
      <c r="S5" s="35" t="s">
        <v>62</v>
      </c>
      <c r="T5" s="40" t="s">
        <v>62</v>
      </c>
      <c r="U5" s="33" t="s">
        <v>62</v>
      </c>
      <c r="V5" s="35" t="s">
        <v>62</v>
      </c>
      <c r="W5" s="33" t="s">
        <v>62</v>
      </c>
      <c r="X5" s="108" t="s">
        <v>104</v>
      </c>
      <c r="Y5" s="109" t="s">
        <v>104</v>
      </c>
      <c r="Z5" s="110" t="s">
        <v>85</v>
      </c>
      <c r="AA5" s="33" t="s">
        <v>79</v>
      </c>
      <c r="AB5" s="40" t="s">
        <v>80</v>
      </c>
      <c r="AC5" s="37" t="s">
        <v>86</v>
      </c>
      <c r="AD5" s="37" t="s">
        <v>79</v>
      </c>
      <c r="AE5" s="38" t="s">
        <v>80</v>
      </c>
      <c r="AF5" s="33" t="s">
        <v>61</v>
      </c>
      <c r="AG5" s="128" t="s">
        <v>52</v>
      </c>
      <c r="AH5" s="128" t="s">
        <v>63</v>
      </c>
      <c r="AI5" s="128" t="s">
        <v>64</v>
      </c>
      <c r="AJ5" s="128" t="s">
        <v>65</v>
      </c>
      <c r="AK5" s="129" t="s">
        <v>105</v>
      </c>
      <c r="AL5" s="130" t="s">
        <v>106</v>
      </c>
      <c r="AM5" s="39"/>
      <c r="AN5" s="137" t="s">
        <v>88</v>
      </c>
      <c r="AO5" s="81" t="s">
        <v>88</v>
      </c>
      <c r="AP5" s="138" t="s">
        <v>88</v>
      </c>
      <c r="AQ5" s="81" t="s">
        <v>88</v>
      </c>
      <c r="AR5" s="33" t="s">
        <v>88</v>
      </c>
      <c r="AS5" s="82" t="s">
        <v>88</v>
      </c>
      <c r="AT5" s="95" t="s">
        <v>68</v>
      </c>
      <c r="AU5" s="139" t="s">
        <v>149</v>
      </c>
      <c r="AV5" s="139" t="s">
        <v>150</v>
      </c>
      <c r="AW5" s="141" t="s">
        <v>31</v>
      </c>
      <c r="AX5" s="151" t="s">
        <v>151</v>
      </c>
      <c r="AY5" s="139" t="s">
        <v>152</v>
      </c>
      <c r="AZ5" s="139" t="s">
        <v>153</v>
      </c>
      <c r="BA5" s="139" t="s">
        <v>154</v>
      </c>
      <c r="BB5" s="139" t="s">
        <v>155</v>
      </c>
      <c r="BC5" s="139" t="s">
        <v>156</v>
      </c>
      <c r="BD5" s="139" t="s">
        <v>157</v>
      </c>
      <c r="BE5" s="139" t="s">
        <v>158</v>
      </c>
      <c r="BF5" s="139" t="s">
        <v>159</v>
      </c>
      <c r="BG5" s="139" t="s">
        <v>160</v>
      </c>
      <c r="BH5" s="139" t="s">
        <v>161</v>
      </c>
      <c r="BI5" s="139" t="s">
        <v>162</v>
      </c>
      <c r="BJ5" s="139" t="s">
        <v>163</v>
      </c>
      <c r="BK5" s="139" t="s">
        <v>164</v>
      </c>
      <c r="BL5" s="139" t="s">
        <v>165</v>
      </c>
      <c r="BM5" s="139" t="s">
        <v>166</v>
      </c>
      <c r="BN5" s="139" t="s">
        <v>167</v>
      </c>
      <c r="BO5" s="139" t="s">
        <v>168</v>
      </c>
      <c r="BP5" s="139" t="s">
        <v>169</v>
      </c>
      <c r="BQ5" s="139" t="s">
        <v>170</v>
      </c>
      <c r="BR5" s="139" t="s">
        <v>171</v>
      </c>
      <c r="BS5" s="139" t="s">
        <v>172</v>
      </c>
      <c r="BT5" s="139" t="s">
        <v>173</v>
      </c>
      <c r="BU5" s="139" t="s">
        <v>174</v>
      </c>
      <c r="BV5" s="139" t="s">
        <v>175</v>
      </c>
      <c r="BW5" s="139" t="s">
        <v>176</v>
      </c>
      <c r="BX5" s="139" t="s">
        <v>177</v>
      </c>
      <c r="BY5" s="139" t="s">
        <v>178</v>
      </c>
      <c r="BZ5" s="139" t="s">
        <v>179</v>
      </c>
      <c r="CA5" s="139" t="s">
        <v>180</v>
      </c>
      <c r="CB5" s="139" t="s">
        <v>181</v>
      </c>
      <c r="CC5" s="139" t="s">
        <v>182</v>
      </c>
      <c r="CD5" s="139" t="s">
        <v>183</v>
      </c>
      <c r="CE5" s="139" t="s">
        <v>184</v>
      </c>
      <c r="CF5" s="139" t="s">
        <v>185</v>
      </c>
      <c r="CG5" s="139" t="s">
        <v>186</v>
      </c>
      <c r="CH5" s="139" t="s">
        <v>187</v>
      </c>
      <c r="CI5" s="139" t="s">
        <v>188</v>
      </c>
      <c r="CJ5" s="140" t="s">
        <v>189</v>
      </c>
      <c r="CK5" s="139" t="s">
        <v>190</v>
      </c>
      <c r="CL5" s="139" t="s">
        <v>155</v>
      </c>
      <c r="CM5" s="139" t="s">
        <v>156</v>
      </c>
      <c r="CN5" s="139" t="s">
        <v>157</v>
      </c>
      <c r="CO5" s="139" t="s">
        <v>158</v>
      </c>
      <c r="CP5" s="139" t="s">
        <v>159</v>
      </c>
      <c r="CQ5" s="139" t="s">
        <v>160</v>
      </c>
      <c r="CR5" s="139" t="s">
        <v>161</v>
      </c>
      <c r="CS5" s="139" t="s">
        <v>162</v>
      </c>
      <c r="CT5" s="139" t="s">
        <v>163</v>
      </c>
      <c r="CU5" s="139" t="s">
        <v>164</v>
      </c>
      <c r="CV5" s="139" t="s">
        <v>165</v>
      </c>
      <c r="CW5" s="139" t="s">
        <v>166</v>
      </c>
      <c r="CX5" s="139" t="s">
        <v>167</v>
      </c>
      <c r="CY5" s="139" t="s">
        <v>168</v>
      </c>
      <c r="CZ5" s="139" t="s">
        <v>169</v>
      </c>
      <c r="DA5" s="139" t="s">
        <v>170</v>
      </c>
      <c r="DB5" s="139" t="s">
        <v>171</v>
      </c>
      <c r="DC5" s="139" t="s">
        <v>172</v>
      </c>
      <c r="DD5" s="139" t="s">
        <v>173</v>
      </c>
      <c r="DE5" s="139" t="s">
        <v>174</v>
      </c>
      <c r="DF5" s="139" t="s">
        <v>175</v>
      </c>
      <c r="DG5" s="139" t="s">
        <v>176</v>
      </c>
      <c r="DH5" s="139" t="s">
        <v>177</v>
      </c>
      <c r="DI5" s="139" t="s">
        <v>178</v>
      </c>
      <c r="DJ5" s="139" t="s">
        <v>179</v>
      </c>
      <c r="DK5" s="139" t="s">
        <v>180</v>
      </c>
      <c r="DL5" s="139" t="s">
        <v>181</v>
      </c>
      <c r="DM5" s="139" t="s">
        <v>182</v>
      </c>
      <c r="DN5" s="139" t="s">
        <v>183</v>
      </c>
      <c r="DO5" s="139" t="s">
        <v>184</v>
      </c>
      <c r="DP5" s="139" t="s">
        <v>185</v>
      </c>
      <c r="DQ5" s="151" t="s">
        <v>186</v>
      </c>
      <c r="DR5" s="140" t="s">
        <v>191</v>
      </c>
      <c r="DS5" s="139" t="s">
        <v>192</v>
      </c>
      <c r="DT5" s="139" t="s">
        <v>193</v>
      </c>
      <c r="DU5" s="148" t="s">
        <v>194</v>
      </c>
      <c r="DV5" s="139" t="s">
        <v>26</v>
      </c>
      <c r="DW5" s="139" t="s">
        <v>33</v>
      </c>
      <c r="DX5" s="139" t="s">
        <v>34</v>
      </c>
      <c r="DY5" s="139" t="s">
        <v>35</v>
      </c>
      <c r="DZ5" s="139" t="s">
        <v>233</v>
      </c>
      <c r="EA5" s="139" t="s">
        <v>234</v>
      </c>
      <c r="EB5" s="139" t="s">
        <v>235</v>
      </c>
      <c r="EC5" s="139" t="s">
        <v>36</v>
      </c>
      <c r="ED5" s="139" t="s">
        <v>37</v>
      </c>
      <c r="EE5" s="139" t="s">
        <v>38</v>
      </c>
      <c r="EF5" s="139" t="s">
        <v>39</v>
      </c>
      <c r="EG5" s="139" t="s">
        <v>40</v>
      </c>
      <c r="EH5" s="139" t="s">
        <v>41</v>
      </c>
      <c r="EI5" s="139" t="s">
        <v>46</v>
      </c>
      <c r="EJ5" s="139" t="s">
        <v>47</v>
      </c>
      <c r="EK5" s="139" t="s">
        <v>48</v>
      </c>
      <c r="EL5" s="139" t="s">
        <v>49</v>
      </c>
      <c r="EM5" s="139" t="s">
        <v>50</v>
      </c>
      <c r="EN5" s="139" t="s">
        <v>51</v>
      </c>
      <c r="EO5" s="139" t="s">
        <v>42</v>
      </c>
      <c r="EP5" s="139" t="s">
        <v>43</v>
      </c>
      <c r="EQ5" s="139" t="s">
        <v>44</v>
      </c>
      <c r="ER5" s="139" t="s">
        <v>31</v>
      </c>
      <c r="ES5" s="139" t="s">
        <v>45</v>
      </c>
      <c r="ET5" s="139" t="s">
        <v>56</v>
      </c>
      <c r="EU5" s="139" t="s">
        <v>57</v>
      </c>
      <c r="EV5" s="139" t="s">
        <v>52</v>
      </c>
      <c r="EW5" s="139" t="s">
        <v>236</v>
      </c>
      <c r="EX5" s="139" t="s">
        <v>237</v>
      </c>
      <c r="EY5" s="139" t="s">
        <v>53</v>
      </c>
      <c r="EZ5" s="139" t="s">
        <v>54</v>
      </c>
      <c r="FA5" s="139" t="s">
        <v>55</v>
      </c>
      <c r="FB5" s="139" t="s">
        <v>238</v>
      </c>
      <c r="FC5" s="139" t="s">
        <v>239</v>
      </c>
      <c r="FD5" s="139" t="s">
        <v>240</v>
      </c>
      <c r="FE5" s="139" t="s">
        <v>58</v>
      </c>
      <c r="FF5" s="139" t="s">
        <v>241</v>
      </c>
      <c r="FG5" s="139" t="s">
        <v>59</v>
      </c>
      <c r="FH5" s="139" t="s">
        <v>60</v>
      </c>
      <c r="FI5" s="139" t="s">
        <v>1</v>
      </c>
    </row>
    <row r="6" spans="1:165">
      <c r="A6" s="4"/>
      <c r="B6" s="4"/>
      <c r="C6" s="28"/>
      <c r="D6" s="4"/>
      <c r="E6" s="28"/>
      <c r="F6" s="4"/>
      <c r="G6" s="4"/>
      <c r="H6" s="4"/>
      <c r="I6" s="4"/>
      <c r="J6" s="41" t="s">
        <v>92</v>
      </c>
      <c r="K6" s="80"/>
      <c r="L6" s="2" t="s">
        <v>89</v>
      </c>
      <c r="M6" s="80"/>
      <c r="N6" s="25" t="s">
        <v>90</v>
      </c>
      <c r="O6" s="4"/>
      <c r="P6" s="4"/>
      <c r="Q6" s="4"/>
      <c r="R6" s="27"/>
      <c r="S6" s="4"/>
      <c r="T6" s="12"/>
      <c r="U6" s="111" t="s">
        <v>76</v>
      </c>
      <c r="V6" s="8"/>
      <c r="W6" s="111"/>
      <c r="X6" s="112"/>
      <c r="Y6" s="89"/>
      <c r="Z6" s="2"/>
      <c r="AA6" s="2"/>
      <c r="AB6" s="12"/>
      <c r="AC6" s="2"/>
      <c r="AD6" s="2"/>
      <c r="AE6" s="12"/>
      <c r="AF6" s="2"/>
      <c r="AG6" s="131"/>
      <c r="AH6" s="131"/>
      <c r="AI6" s="131"/>
      <c r="AJ6" s="131"/>
      <c r="AK6" s="131"/>
      <c r="AL6" s="131"/>
      <c r="AM6" s="26"/>
      <c r="AN6" s="61"/>
      <c r="AO6" s="87"/>
      <c r="AP6" s="50"/>
      <c r="AQ6" s="87"/>
      <c r="AR6" s="50"/>
      <c r="AS6" s="87"/>
      <c r="AT6" s="92"/>
      <c r="AU6" s="142"/>
      <c r="AV6" s="142"/>
      <c r="AW6" s="144"/>
      <c r="AX6" s="152"/>
      <c r="AY6" s="142"/>
      <c r="AZ6" s="142"/>
      <c r="BA6" s="142"/>
      <c r="BB6" s="142" t="s">
        <v>195</v>
      </c>
      <c r="BC6" s="142" t="s">
        <v>196</v>
      </c>
      <c r="BD6" s="142" t="s">
        <v>197</v>
      </c>
      <c r="BE6" s="142" t="s">
        <v>198</v>
      </c>
      <c r="BF6" s="142" t="s">
        <v>199</v>
      </c>
      <c r="BG6" s="142" t="s">
        <v>200</v>
      </c>
      <c r="BH6" s="142" t="s">
        <v>201</v>
      </c>
      <c r="BI6" s="142" t="s">
        <v>202</v>
      </c>
      <c r="BJ6" s="142" t="s">
        <v>203</v>
      </c>
      <c r="BK6" s="142" t="s">
        <v>204</v>
      </c>
      <c r="BL6" s="142" t="s">
        <v>205</v>
      </c>
      <c r="BM6" s="142" t="s">
        <v>206</v>
      </c>
      <c r="BN6" s="142" t="s">
        <v>207</v>
      </c>
      <c r="BO6" s="142" t="s">
        <v>208</v>
      </c>
      <c r="BP6" s="142" t="s">
        <v>209</v>
      </c>
      <c r="BQ6" s="142" t="s">
        <v>210</v>
      </c>
      <c r="BR6" s="142" t="s">
        <v>211</v>
      </c>
      <c r="BS6" s="142" t="s">
        <v>212</v>
      </c>
      <c r="BT6" s="142" t="s">
        <v>213</v>
      </c>
      <c r="BU6" s="142" t="s">
        <v>214</v>
      </c>
      <c r="BV6" s="142" t="s">
        <v>215</v>
      </c>
      <c r="BW6" s="142" t="s">
        <v>216</v>
      </c>
      <c r="BX6" s="142" t="s">
        <v>217</v>
      </c>
      <c r="BY6" s="142" t="s">
        <v>218</v>
      </c>
      <c r="BZ6" s="142" t="s">
        <v>219</v>
      </c>
      <c r="CA6" s="142" t="s">
        <v>220</v>
      </c>
      <c r="CB6" s="142" t="s">
        <v>221</v>
      </c>
      <c r="CC6" s="142" t="s">
        <v>222</v>
      </c>
      <c r="CD6" s="142" t="s">
        <v>223</v>
      </c>
      <c r="CE6" s="142" t="s">
        <v>224</v>
      </c>
      <c r="CF6" s="142" t="s">
        <v>225</v>
      </c>
      <c r="CG6" s="142" t="s">
        <v>226</v>
      </c>
      <c r="CH6" s="142"/>
      <c r="CI6" s="142"/>
      <c r="CJ6" s="143"/>
      <c r="CK6" s="142"/>
      <c r="CL6" s="142" t="s">
        <v>195</v>
      </c>
      <c r="CM6" s="142" t="s">
        <v>196</v>
      </c>
      <c r="CN6" s="142" t="s">
        <v>197</v>
      </c>
      <c r="CO6" s="142" t="s">
        <v>198</v>
      </c>
      <c r="CP6" s="142" t="s">
        <v>199</v>
      </c>
      <c r="CQ6" s="142" t="s">
        <v>200</v>
      </c>
      <c r="CR6" s="142" t="s">
        <v>201</v>
      </c>
      <c r="CS6" s="142" t="s">
        <v>202</v>
      </c>
      <c r="CT6" s="142" t="s">
        <v>203</v>
      </c>
      <c r="CU6" s="142" t="s">
        <v>204</v>
      </c>
      <c r="CV6" s="142" t="s">
        <v>205</v>
      </c>
      <c r="CW6" s="142" t="s">
        <v>206</v>
      </c>
      <c r="CX6" s="142" t="s">
        <v>207</v>
      </c>
      <c r="CY6" s="142" t="s">
        <v>208</v>
      </c>
      <c r="CZ6" s="142" t="s">
        <v>209</v>
      </c>
      <c r="DA6" s="142" t="s">
        <v>210</v>
      </c>
      <c r="DB6" s="142" t="s">
        <v>211</v>
      </c>
      <c r="DC6" s="142" t="s">
        <v>212</v>
      </c>
      <c r="DD6" s="142" t="s">
        <v>213</v>
      </c>
      <c r="DE6" s="142" t="s">
        <v>214</v>
      </c>
      <c r="DF6" s="142" t="s">
        <v>215</v>
      </c>
      <c r="DG6" s="142" t="s">
        <v>216</v>
      </c>
      <c r="DH6" s="142" t="s">
        <v>217</v>
      </c>
      <c r="DI6" s="142" t="s">
        <v>218</v>
      </c>
      <c r="DJ6" s="142" t="s">
        <v>219</v>
      </c>
      <c r="DK6" s="142" t="s">
        <v>220</v>
      </c>
      <c r="DL6" s="142" t="s">
        <v>221</v>
      </c>
      <c r="DM6" s="142" t="s">
        <v>222</v>
      </c>
      <c r="DN6" s="142" t="s">
        <v>223</v>
      </c>
      <c r="DO6" s="142" t="s">
        <v>224</v>
      </c>
      <c r="DP6" s="142" t="s">
        <v>225</v>
      </c>
      <c r="DQ6" s="152" t="s">
        <v>226</v>
      </c>
      <c r="DR6" s="143"/>
      <c r="DS6" s="142"/>
      <c r="DT6" s="142"/>
      <c r="DU6" s="149"/>
      <c r="DV6" s="142" t="s">
        <v>68</v>
      </c>
      <c r="DW6" s="142" t="s">
        <v>69</v>
      </c>
      <c r="DX6" s="142" t="s">
        <v>69</v>
      </c>
      <c r="DY6" s="142" t="s">
        <v>69</v>
      </c>
      <c r="DZ6" s="142" t="s">
        <v>69</v>
      </c>
      <c r="EA6" s="142" t="s">
        <v>69</v>
      </c>
      <c r="EB6" s="142" t="s">
        <v>69</v>
      </c>
      <c r="EC6" s="142" t="s">
        <v>70</v>
      </c>
      <c r="ED6" s="142" t="s">
        <v>70</v>
      </c>
      <c r="EE6" s="142" t="s">
        <v>70</v>
      </c>
      <c r="EF6" s="142" t="s">
        <v>71</v>
      </c>
      <c r="EG6" s="142" t="s">
        <v>71</v>
      </c>
      <c r="EH6" s="142" t="s">
        <v>71</v>
      </c>
      <c r="EI6" s="142" t="s">
        <v>73</v>
      </c>
      <c r="EJ6" s="142" t="s">
        <v>73</v>
      </c>
      <c r="EK6" s="142" t="s">
        <v>73</v>
      </c>
      <c r="EL6" s="142" t="s">
        <v>73</v>
      </c>
      <c r="EM6" s="142" t="s">
        <v>73</v>
      </c>
      <c r="EN6" s="142" t="s">
        <v>73</v>
      </c>
      <c r="EO6" s="142" t="s">
        <v>72</v>
      </c>
      <c r="EP6" s="142" t="s">
        <v>72</v>
      </c>
      <c r="EQ6" s="142" t="s">
        <v>72</v>
      </c>
      <c r="ER6" s="142" t="s">
        <v>242</v>
      </c>
      <c r="ES6" s="142" t="s">
        <v>42</v>
      </c>
      <c r="ET6" s="142"/>
      <c r="EU6" s="142"/>
      <c r="EV6" s="142" t="s">
        <v>62</v>
      </c>
      <c r="EW6" s="142" t="s">
        <v>62</v>
      </c>
      <c r="EX6" s="142" t="s">
        <v>62</v>
      </c>
      <c r="EY6" s="142"/>
      <c r="EZ6" s="142"/>
      <c r="FA6" s="142"/>
      <c r="FB6" s="142" t="s">
        <v>74</v>
      </c>
      <c r="FC6" s="142" t="s">
        <v>74</v>
      </c>
      <c r="FD6" s="142" t="s">
        <v>74</v>
      </c>
      <c r="FE6" s="142" t="s">
        <v>73</v>
      </c>
      <c r="FF6" s="142" t="s">
        <v>75</v>
      </c>
      <c r="FG6" s="142" t="s">
        <v>73</v>
      </c>
      <c r="FH6" s="142" t="s">
        <v>75</v>
      </c>
      <c r="FI6" s="142"/>
    </row>
    <row r="7" spans="1:165" s="11" customFormat="1" ht="16" thickBot="1">
      <c r="A7" s="9"/>
      <c r="B7" s="9"/>
      <c r="C7" s="42"/>
      <c r="D7" s="9"/>
      <c r="E7" s="42"/>
      <c r="F7" s="9"/>
      <c r="G7" s="9"/>
      <c r="H7" s="9"/>
      <c r="I7" s="9"/>
      <c r="J7" s="43"/>
      <c r="K7" s="83" t="s">
        <v>125</v>
      </c>
      <c r="L7" s="9"/>
      <c r="M7" s="83"/>
      <c r="N7" s="44"/>
      <c r="O7" s="9"/>
      <c r="P7" s="9"/>
      <c r="Q7" s="9"/>
      <c r="R7" s="162" t="s">
        <v>145</v>
      </c>
      <c r="S7" s="163"/>
      <c r="T7" s="164"/>
      <c r="U7" s="113">
        <f>MIN(U8:U29)</f>
        <v>10.63</v>
      </c>
      <c r="V7" s="10"/>
      <c r="W7" s="10"/>
      <c r="X7" s="114"/>
      <c r="Y7" s="90"/>
      <c r="Z7" s="9"/>
      <c r="AA7" s="9"/>
      <c r="AB7" s="13"/>
      <c r="AC7" s="9"/>
      <c r="AD7" s="9"/>
      <c r="AE7" s="13"/>
      <c r="AF7" s="9"/>
      <c r="AG7" s="165" t="s">
        <v>146</v>
      </c>
      <c r="AH7" s="165"/>
      <c r="AI7" s="165"/>
      <c r="AJ7" s="165"/>
      <c r="AK7" s="165"/>
      <c r="AL7" s="165"/>
      <c r="AM7" s="45"/>
      <c r="AN7" s="98"/>
      <c r="AO7" s="115"/>
      <c r="AQ7" s="115"/>
      <c r="AS7" s="115"/>
      <c r="AT7" s="96"/>
      <c r="AU7" s="145"/>
      <c r="AV7" s="145" t="s">
        <v>61</v>
      </c>
      <c r="AW7" s="147" t="s">
        <v>227</v>
      </c>
      <c r="AX7" s="145" t="s">
        <v>66</v>
      </c>
      <c r="AY7" s="145" t="s">
        <v>67</v>
      </c>
      <c r="AZ7" s="145" t="s">
        <v>67</v>
      </c>
      <c r="BA7" s="145" t="s">
        <v>67</v>
      </c>
      <c r="BB7" s="145" t="s">
        <v>66</v>
      </c>
      <c r="BC7" s="145" t="s">
        <v>66</v>
      </c>
      <c r="BD7" s="145" t="s">
        <v>66</v>
      </c>
      <c r="BE7" s="145" t="s">
        <v>66</v>
      </c>
      <c r="BF7" s="145" t="s">
        <v>66</v>
      </c>
      <c r="BG7" s="145" t="s">
        <v>66</v>
      </c>
      <c r="BH7" s="145" t="s">
        <v>66</v>
      </c>
      <c r="BI7" s="145" t="s">
        <v>66</v>
      </c>
      <c r="BJ7" s="145" t="s">
        <v>66</v>
      </c>
      <c r="BK7" s="145" t="s">
        <v>66</v>
      </c>
      <c r="BL7" s="145" t="s">
        <v>66</v>
      </c>
      <c r="BM7" s="145" t="s">
        <v>66</v>
      </c>
      <c r="BN7" s="145" t="s">
        <v>66</v>
      </c>
      <c r="BO7" s="145" t="s">
        <v>66</v>
      </c>
      <c r="BP7" s="145" t="s">
        <v>66</v>
      </c>
      <c r="BQ7" s="145" t="s">
        <v>66</v>
      </c>
      <c r="BR7" s="145" t="s">
        <v>66</v>
      </c>
      <c r="BS7" s="145" t="s">
        <v>66</v>
      </c>
      <c r="BT7" s="145" t="s">
        <v>66</v>
      </c>
      <c r="BU7" s="145" t="s">
        <v>66</v>
      </c>
      <c r="BV7" s="145" t="s">
        <v>66</v>
      </c>
      <c r="BW7" s="145" t="s">
        <v>66</v>
      </c>
      <c r="BX7" s="145" t="s">
        <v>66</v>
      </c>
      <c r="BY7" s="145" t="s">
        <v>66</v>
      </c>
      <c r="BZ7" s="145" t="s">
        <v>66</v>
      </c>
      <c r="CA7" s="145" t="s">
        <v>66</v>
      </c>
      <c r="CB7" s="145" t="s">
        <v>66</v>
      </c>
      <c r="CC7" s="145" t="s">
        <v>66</v>
      </c>
      <c r="CD7" s="145" t="s">
        <v>66</v>
      </c>
      <c r="CE7" s="145" t="s">
        <v>66</v>
      </c>
      <c r="CF7" s="145" t="s">
        <v>66</v>
      </c>
      <c r="CG7" s="145" t="s">
        <v>66</v>
      </c>
      <c r="CH7" s="145" t="s">
        <v>228</v>
      </c>
      <c r="CI7" s="145" t="s">
        <v>228</v>
      </c>
      <c r="CJ7" s="146" t="s">
        <v>87</v>
      </c>
      <c r="CK7" s="145" t="s">
        <v>67</v>
      </c>
      <c r="CL7" s="145" t="s">
        <v>87</v>
      </c>
      <c r="CM7" s="145" t="s">
        <v>87</v>
      </c>
      <c r="CN7" s="145" t="s">
        <v>87</v>
      </c>
      <c r="CO7" s="145" t="s">
        <v>87</v>
      </c>
      <c r="CP7" s="145" t="s">
        <v>87</v>
      </c>
      <c r="CQ7" s="145" t="s">
        <v>87</v>
      </c>
      <c r="CR7" s="145" t="s">
        <v>87</v>
      </c>
      <c r="CS7" s="145" t="s">
        <v>87</v>
      </c>
      <c r="CT7" s="145" t="s">
        <v>87</v>
      </c>
      <c r="CU7" s="145" t="s">
        <v>87</v>
      </c>
      <c r="CV7" s="145" t="s">
        <v>87</v>
      </c>
      <c r="CW7" s="145" t="s">
        <v>87</v>
      </c>
      <c r="CX7" s="145" t="s">
        <v>87</v>
      </c>
      <c r="CY7" s="145" t="s">
        <v>87</v>
      </c>
      <c r="CZ7" s="145" t="s">
        <v>87</v>
      </c>
      <c r="DA7" s="145" t="s">
        <v>87</v>
      </c>
      <c r="DB7" s="145" t="s">
        <v>87</v>
      </c>
      <c r="DC7" s="145" t="s">
        <v>87</v>
      </c>
      <c r="DD7" s="145" t="s">
        <v>87</v>
      </c>
      <c r="DE7" s="145" t="s">
        <v>87</v>
      </c>
      <c r="DF7" s="145" t="s">
        <v>87</v>
      </c>
      <c r="DG7" s="145" t="s">
        <v>87</v>
      </c>
      <c r="DH7" s="145" t="s">
        <v>87</v>
      </c>
      <c r="DI7" s="145" t="s">
        <v>87</v>
      </c>
      <c r="DJ7" s="145" t="s">
        <v>87</v>
      </c>
      <c r="DK7" s="145" t="s">
        <v>87</v>
      </c>
      <c r="DL7" s="145" t="s">
        <v>87</v>
      </c>
      <c r="DM7" s="145" t="s">
        <v>87</v>
      </c>
      <c r="DN7" s="145" t="s">
        <v>87</v>
      </c>
      <c r="DO7" s="145" t="s">
        <v>87</v>
      </c>
      <c r="DP7" s="145" t="s">
        <v>87</v>
      </c>
      <c r="DQ7" s="145" t="s">
        <v>87</v>
      </c>
      <c r="DR7" s="146"/>
      <c r="DS7" s="145" t="s">
        <v>229</v>
      </c>
      <c r="DT7" s="145" t="s">
        <v>229</v>
      </c>
      <c r="DU7" s="150" t="s">
        <v>229</v>
      </c>
      <c r="DV7" s="145"/>
      <c r="DW7" s="175" t="s">
        <v>243</v>
      </c>
      <c r="DX7" s="175"/>
      <c r="DY7" s="175"/>
      <c r="DZ7" s="175"/>
      <c r="EA7" s="175"/>
      <c r="EB7" s="17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5"/>
      <c r="FF7" s="145"/>
      <c r="FG7" s="145"/>
      <c r="FH7" s="145"/>
      <c r="FI7" s="145"/>
    </row>
    <row r="8" spans="1:165" ht="16" thickTop="1">
      <c r="A8">
        <v>5528</v>
      </c>
      <c r="B8" t="s">
        <v>128</v>
      </c>
      <c r="C8">
        <v>8</v>
      </c>
      <c r="D8">
        <v>24</v>
      </c>
      <c r="E8">
        <v>2015</v>
      </c>
      <c r="F8" s="22">
        <v>849</v>
      </c>
      <c r="G8" s="16" t="s">
        <v>133</v>
      </c>
      <c r="H8" s="16" t="s">
        <v>132</v>
      </c>
      <c r="I8" t="s">
        <v>129</v>
      </c>
      <c r="J8">
        <v>0</v>
      </c>
      <c r="K8" s="84">
        <v>20.9</v>
      </c>
      <c r="L8" s="116">
        <v>6.17</v>
      </c>
      <c r="M8" s="66" t="s">
        <v>107</v>
      </c>
      <c r="N8" s="51"/>
      <c r="O8" s="49">
        <v>49.83</v>
      </c>
      <c r="P8" s="49">
        <v>40.64</v>
      </c>
      <c r="Q8" s="49">
        <v>9.1999999999999993</v>
      </c>
      <c r="R8" s="52">
        <v>1.42</v>
      </c>
      <c r="S8" s="53" t="s">
        <v>144</v>
      </c>
      <c r="T8" s="117" t="s">
        <v>144</v>
      </c>
      <c r="U8" s="59">
        <v>51.25</v>
      </c>
      <c r="V8" s="49">
        <v>40.64</v>
      </c>
      <c r="W8" s="59">
        <v>10.61</v>
      </c>
      <c r="X8" s="58"/>
      <c r="Y8" s="66"/>
      <c r="Z8" s="54">
        <v>8</v>
      </c>
      <c r="AA8" s="54">
        <v>50</v>
      </c>
      <c r="AB8" s="55">
        <v>31</v>
      </c>
      <c r="AC8" s="54">
        <v>8</v>
      </c>
      <c r="AD8" s="54">
        <v>52</v>
      </c>
      <c r="AE8" s="55">
        <v>59</v>
      </c>
      <c r="AF8" s="56">
        <v>6.1693947368421096</v>
      </c>
      <c r="AG8" s="56">
        <v>26.568157894736899</v>
      </c>
      <c r="AH8" s="56">
        <v>33.771315789473697</v>
      </c>
      <c r="AI8" s="56">
        <v>21.129736842105299</v>
      </c>
      <c r="AJ8" s="57">
        <v>1.8921052631578901</v>
      </c>
      <c r="AK8" s="57">
        <v>28.747368421052698</v>
      </c>
      <c r="AL8" s="57">
        <v>21.95</v>
      </c>
      <c r="AM8" s="132">
        <v>38</v>
      </c>
      <c r="AN8" s="102"/>
      <c r="AO8" s="119"/>
      <c r="AU8" s="79">
        <v>72</v>
      </c>
      <c r="AV8" s="21">
        <v>6.61</v>
      </c>
      <c r="AW8" s="14">
        <v>27.52</v>
      </c>
      <c r="AX8" s="21">
        <v>20.54</v>
      </c>
      <c r="AY8" s="21">
        <v>12.37</v>
      </c>
      <c r="AZ8" s="21">
        <v>74.39</v>
      </c>
      <c r="BA8" s="21">
        <v>235.85</v>
      </c>
      <c r="BB8" s="21">
        <v>0.39</v>
      </c>
      <c r="BC8" s="21">
        <v>0.32</v>
      </c>
      <c r="BD8" s="21">
        <v>0.26</v>
      </c>
      <c r="BE8" s="21">
        <v>0.22</v>
      </c>
      <c r="BF8" s="21">
        <v>0.22</v>
      </c>
      <c r="BG8" s="21">
        <v>0.28999999999999998</v>
      </c>
      <c r="BH8" s="21">
        <v>0.39</v>
      </c>
      <c r="BI8" s="21">
        <v>0.45</v>
      </c>
      <c r="BJ8" s="21">
        <v>0.5</v>
      </c>
      <c r="BK8" s="21">
        <v>0.56000000000000005</v>
      </c>
      <c r="BL8" s="21">
        <v>0.56000000000000005</v>
      </c>
      <c r="BM8" s="21">
        <v>0.57999999999999996</v>
      </c>
      <c r="BN8" s="21">
        <v>0.59</v>
      </c>
      <c r="BO8" s="21">
        <v>0.59</v>
      </c>
      <c r="BP8" s="21">
        <v>0.61</v>
      </c>
      <c r="BQ8" s="21">
        <v>0.64</v>
      </c>
      <c r="BR8" s="21">
        <v>0.68</v>
      </c>
      <c r="BS8" s="21">
        <v>0.75</v>
      </c>
      <c r="BT8" s="21">
        <v>0.8</v>
      </c>
      <c r="BU8" s="21">
        <v>0.84</v>
      </c>
      <c r="BV8" s="21">
        <v>0.86</v>
      </c>
      <c r="BW8" s="21">
        <v>0.88</v>
      </c>
      <c r="BX8" s="21">
        <v>0.86</v>
      </c>
      <c r="BY8" s="21">
        <v>0.85</v>
      </c>
      <c r="BZ8" s="21">
        <v>0.84</v>
      </c>
      <c r="CA8" s="21">
        <v>0.79</v>
      </c>
      <c r="CB8" s="21">
        <v>0.74</v>
      </c>
      <c r="CC8" s="21">
        <v>0.71</v>
      </c>
      <c r="CD8" s="21">
        <v>0.77</v>
      </c>
      <c r="CE8" s="21">
        <v>0.89</v>
      </c>
      <c r="CF8" s="21">
        <v>0.96</v>
      </c>
      <c r="CG8" s="21">
        <v>1.1599999999999999</v>
      </c>
      <c r="CH8" s="21">
        <v>9.3800000000000008</v>
      </c>
      <c r="CI8" s="21">
        <v>11.16</v>
      </c>
      <c r="CJ8" s="118">
        <v>14.21</v>
      </c>
      <c r="CK8" s="21">
        <v>7.29</v>
      </c>
      <c r="CL8" s="21">
        <v>2.1800000000000002</v>
      </c>
      <c r="CM8" s="21">
        <v>1.51</v>
      </c>
      <c r="CN8" s="21">
        <v>1.02</v>
      </c>
      <c r="CO8" s="21">
        <v>0.73</v>
      </c>
      <c r="CP8" s="21">
        <v>0.62</v>
      </c>
      <c r="CQ8" s="21">
        <v>0.69</v>
      </c>
      <c r="CR8" s="21">
        <v>0.8</v>
      </c>
      <c r="CS8" s="21">
        <v>0.77</v>
      </c>
      <c r="CT8" s="21">
        <v>0.73</v>
      </c>
      <c r="CU8" s="21">
        <v>0.7</v>
      </c>
      <c r="CV8" s="21">
        <v>0.59</v>
      </c>
      <c r="CW8" s="21">
        <v>0.52</v>
      </c>
      <c r="CX8" s="21">
        <v>0.44</v>
      </c>
      <c r="CY8" s="21">
        <v>0.38</v>
      </c>
      <c r="CZ8" s="21">
        <v>0.33</v>
      </c>
      <c r="DA8" s="21">
        <v>0.28999999999999998</v>
      </c>
      <c r="DB8" s="21">
        <v>0.27</v>
      </c>
      <c r="DC8" s="21">
        <v>0.25</v>
      </c>
      <c r="DD8" s="21">
        <v>0.22</v>
      </c>
      <c r="DE8" s="21">
        <v>0.2</v>
      </c>
      <c r="DF8" s="21">
        <v>0.17</v>
      </c>
      <c r="DG8" s="21">
        <v>0.15</v>
      </c>
      <c r="DH8" s="21">
        <v>0.12</v>
      </c>
      <c r="DI8" s="21">
        <v>0.1</v>
      </c>
      <c r="DJ8" s="21">
        <v>0.09</v>
      </c>
      <c r="DK8" s="21">
        <v>7.0000000000000007E-2</v>
      </c>
      <c r="DL8" s="21">
        <v>0.06</v>
      </c>
      <c r="DM8" s="21">
        <v>0.04</v>
      </c>
      <c r="DN8" s="21">
        <v>0.04</v>
      </c>
      <c r="DO8" s="21">
        <v>0.04</v>
      </c>
      <c r="DP8" s="21">
        <v>0.04</v>
      </c>
      <c r="DQ8" s="21">
        <v>0.04</v>
      </c>
      <c r="DR8" s="118">
        <v>0.84</v>
      </c>
      <c r="DS8" s="21">
        <v>3.53</v>
      </c>
      <c r="DT8" s="21">
        <v>2.27</v>
      </c>
      <c r="DU8" s="84">
        <v>1.25</v>
      </c>
      <c r="DV8" s="21">
        <v>10928.315000000001</v>
      </c>
      <c r="DW8" s="21">
        <v>12.521000000000001</v>
      </c>
      <c r="DX8" s="21">
        <v>0</v>
      </c>
      <c r="DY8" s="21">
        <v>0</v>
      </c>
      <c r="DZ8" s="21">
        <v>2.0499999999999998</v>
      </c>
      <c r="EA8" s="21">
        <v>1.474</v>
      </c>
      <c r="EB8" s="21">
        <v>0.88900000000000001</v>
      </c>
      <c r="EC8">
        <v>103.377</v>
      </c>
      <c r="ED8">
        <v>100.36799999999999</v>
      </c>
      <c r="EE8">
        <v>105.583</v>
      </c>
      <c r="EF8">
        <v>97.644000000000005</v>
      </c>
      <c r="EG8">
        <v>98.578000000000003</v>
      </c>
      <c r="EH8">
        <v>98.611000000000004</v>
      </c>
      <c r="EI8">
        <v>3.3639999999999999</v>
      </c>
      <c r="EJ8">
        <v>0.316</v>
      </c>
      <c r="EK8">
        <v>-0.317</v>
      </c>
      <c r="EL8">
        <v>2.1709999999999998</v>
      </c>
      <c r="EM8">
        <v>-0.247</v>
      </c>
      <c r="EN8">
        <v>0.79</v>
      </c>
      <c r="EO8">
        <v>264.03699999999998</v>
      </c>
      <c r="EP8">
        <v>2.7280000000000002</v>
      </c>
      <c r="EQ8">
        <v>-0.17699999999999999</v>
      </c>
      <c r="ER8">
        <v>27.437999999999999</v>
      </c>
      <c r="ES8">
        <v>276.392</v>
      </c>
      <c r="ET8">
        <v>-0.877</v>
      </c>
      <c r="EU8">
        <v>3.4000000000000002E-2</v>
      </c>
      <c r="EV8">
        <v>13.661</v>
      </c>
      <c r="EW8">
        <v>10</v>
      </c>
      <c r="EX8">
        <v>8.35</v>
      </c>
      <c r="EY8">
        <v>-0.219</v>
      </c>
      <c r="EZ8">
        <v>-0.249</v>
      </c>
      <c r="FA8">
        <v>-7.0000000000000001E-3</v>
      </c>
      <c r="FB8">
        <v>-1.7999999999999999E-2</v>
      </c>
      <c r="FC8">
        <v>-1.2999999999999999E-2</v>
      </c>
      <c r="FD8">
        <v>-5.0000000000000001E-3</v>
      </c>
      <c r="FE8">
        <v>0.317</v>
      </c>
      <c r="FF8">
        <v>3.2000000000000001E-2</v>
      </c>
      <c r="FG8">
        <v>3.1629999999999998</v>
      </c>
      <c r="FH8">
        <v>6.4000000000000001E-2</v>
      </c>
      <c r="FI8">
        <v>1420</v>
      </c>
    </row>
    <row r="9" spans="1:165">
      <c r="C9"/>
      <c r="E9"/>
      <c r="F9" s="22"/>
      <c r="G9" s="16"/>
      <c r="H9" s="16"/>
      <c r="J9">
        <v>0</v>
      </c>
      <c r="L9" s="116">
        <v>4.68</v>
      </c>
      <c r="M9" s="66" t="s">
        <v>108</v>
      </c>
      <c r="N9" s="62"/>
      <c r="O9" s="49">
        <v>21.35</v>
      </c>
      <c r="P9" s="49">
        <v>14.86</v>
      </c>
      <c r="Q9" s="49">
        <v>6.49</v>
      </c>
      <c r="R9" s="52">
        <v>1.542649728</v>
      </c>
      <c r="S9" s="63" t="s">
        <v>144</v>
      </c>
      <c r="T9" s="120" t="s">
        <v>144</v>
      </c>
      <c r="U9" s="59">
        <v>22.89</v>
      </c>
      <c r="V9" s="49">
        <v>14.86</v>
      </c>
      <c r="W9" s="59">
        <v>8.0299999999999994</v>
      </c>
      <c r="X9" s="58"/>
      <c r="Y9" s="66"/>
      <c r="Z9" s="50">
        <v>8</v>
      </c>
      <c r="AA9" s="50">
        <v>53</v>
      </c>
      <c r="AB9" s="64">
        <v>51</v>
      </c>
      <c r="AC9" s="50">
        <v>8</v>
      </c>
      <c r="AD9" s="50">
        <v>55</v>
      </c>
      <c r="AE9" s="64">
        <v>35</v>
      </c>
      <c r="AF9" s="59">
        <v>4.6871481481481503</v>
      </c>
      <c r="AG9" s="59">
        <v>26.587037037037</v>
      </c>
      <c r="AH9" s="59">
        <v>33.771111111111097</v>
      </c>
      <c r="AI9" s="59">
        <v>21.13</v>
      </c>
      <c r="AJ9" s="49">
        <v>1.88148148148148</v>
      </c>
      <c r="AK9" s="49">
        <v>28.7</v>
      </c>
      <c r="AL9" s="49">
        <v>21.950370370370401</v>
      </c>
      <c r="AM9" s="66">
        <v>27</v>
      </c>
      <c r="AN9" s="102"/>
      <c r="AO9" s="119"/>
      <c r="AU9">
        <v>51</v>
      </c>
      <c r="AV9">
        <v>5.14</v>
      </c>
      <c r="AW9" s="14">
        <v>27.48</v>
      </c>
      <c r="AX9">
        <v>19.78</v>
      </c>
      <c r="AY9">
        <v>11.59</v>
      </c>
      <c r="AZ9">
        <v>65.52</v>
      </c>
      <c r="BA9">
        <v>224.6</v>
      </c>
      <c r="BB9">
        <v>0.39</v>
      </c>
      <c r="BC9">
        <v>0.32</v>
      </c>
      <c r="BD9">
        <v>0.26</v>
      </c>
      <c r="BE9">
        <v>0.22</v>
      </c>
      <c r="BF9">
        <v>0.22</v>
      </c>
      <c r="BG9">
        <v>0.28999999999999998</v>
      </c>
      <c r="BH9">
        <v>0.39</v>
      </c>
      <c r="BI9">
        <v>0.45</v>
      </c>
      <c r="BJ9">
        <v>0.5</v>
      </c>
      <c r="BK9">
        <v>0.56000000000000005</v>
      </c>
      <c r="BL9">
        <v>0.56000000000000005</v>
      </c>
      <c r="BM9">
        <v>0.57999999999999996</v>
      </c>
      <c r="BN9">
        <v>0.57999999999999996</v>
      </c>
      <c r="BO9">
        <v>0.59</v>
      </c>
      <c r="BP9">
        <v>0.61</v>
      </c>
      <c r="BQ9">
        <v>0.64</v>
      </c>
      <c r="BR9">
        <v>0.69</v>
      </c>
      <c r="BS9">
        <v>0.76</v>
      </c>
      <c r="BT9">
        <v>0.82</v>
      </c>
      <c r="BU9">
        <v>0.86</v>
      </c>
      <c r="BV9">
        <v>0.88</v>
      </c>
      <c r="BW9">
        <v>0.89</v>
      </c>
      <c r="BX9">
        <v>0.88</v>
      </c>
      <c r="BY9">
        <v>0.87</v>
      </c>
      <c r="BZ9">
        <v>0.87</v>
      </c>
      <c r="CA9">
        <v>0.83</v>
      </c>
      <c r="CB9">
        <v>0.77</v>
      </c>
      <c r="CC9">
        <v>0.7</v>
      </c>
      <c r="CD9">
        <v>0.67</v>
      </c>
      <c r="CE9">
        <v>0.7</v>
      </c>
      <c r="CF9">
        <v>0.72</v>
      </c>
      <c r="CG9">
        <v>0.71</v>
      </c>
      <c r="CH9">
        <v>9.42</v>
      </c>
      <c r="CI9">
        <v>10.35</v>
      </c>
      <c r="CJ9" s="118">
        <v>14.21</v>
      </c>
      <c r="CK9">
        <v>7.3</v>
      </c>
      <c r="CL9">
        <v>2.16</v>
      </c>
      <c r="CM9">
        <v>1.5</v>
      </c>
      <c r="CN9">
        <v>1.03</v>
      </c>
      <c r="CO9">
        <v>0.73</v>
      </c>
      <c r="CP9">
        <v>0.63</v>
      </c>
      <c r="CQ9">
        <v>0.7</v>
      </c>
      <c r="CR9">
        <v>0.8</v>
      </c>
      <c r="CS9">
        <v>0.78</v>
      </c>
      <c r="CT9">
        <v>0.74</v>
      </c>
      <c r="CU9">
        <v>0.7</v>
      </c>
      <c r="CV9">
        <v>0.59</v>
      </c>
      <c r="CW9">
        <v>0.51</v>
      </c>
      <c r="CX9">
        <v>0.44</v>
      </c>
      <c r="CY9">
        <v>0.38</v>
      </c>
      <c r="CZ9">
        <v>0.33</v>
      </c>
      <c r="DA9">
        <v>0.28999999999999998</v>
      </c>
      <c r="DB9">
        <v>0.27</v>
      </c>
      <c r="DC9">
        <v>0.25</v>
      </c>
      <c r="DD9">
        <v>0.23</v>
      </c>
      <c r="DE9">
        <v>0.2</v>
      </c>
      <c r="DF9">
        <v>0.18</v>
      </c>
      <c r="DG9">
        <v>0.15</v>
      </c>
      <c r="DH9">
        <v>0.13</v>
      </c>
      <c r="DI9">
        <v>0.11</v>
      </c>
      <c r="DJ9">
        <v>0.09</v>
      </c>
      <c r="DK9">
        <v>7.0000000000000007E-2</v>
      </c>
      <c r="DL9">
        <v>0.06</v>
      </c>
      <c r="DM9">
        <v>0.04</v>
      </c>
      <c r="DN9">
        <v>0.04</v>
      </c>
      <c r="DO9">
        <v>0.03</v>
      </c>
      <c r="DP9">
        <v>0.03</v>
      </c>
      <c r="DQ9">
        <v>0.02</v>
      </c>
      <c r="DR9" s="118">
        <v>0.84</v>
      </c>
      <c r="DS9">
        <v>3.52</v>
      </c>
      <c r="DT9">
        <v>2.2799999999999998</v>
      </c>
      <c r="DU9" s="84">
        <v>1.25</v>
      </c>
      <c r="DV9">
        <v>8769.1790000000001</v>
      </c>
      <c r="DW9">
        <v>16.864000000000001</v>
      </c>
      <c r="DX9">
        <v>0</v>
      </c>
      <c r="DY9">
        <v>0</v>
      </c>
      <c r="DZ9">
        <v>2.5569999999999999</v>
      </c>
      <c r="EA9">
        <v>3.161</v>
      </c>
      <c r="EB9">
        <v>4.2050000000000001</v>
      </c>
      <c r="EC9">
        <v>104.776</v>
      </c>
      <c r="ED9">
        <v>101.47799999999999</v>
      </c>
      <c r="EE9">
        <v>106.85899999999999</v>
      </c>
      <c r="EF9">
        <v>98.075000000000003</v>
      </c>
      <c r="EG9">
        <v>97.268000000000001</v>
      </c>
      <c r="EH9">
        <v>98.070999999999998</v>
      </c>
      <c r="EI9">
        <v>5.7220000000000004</v>
      </c>
      <c r="EJ9">
        <v>-0.90800000000000003</v>
      </c>
      <c r="EK9">
        <v>-4.1459999999999999</v>
      </c>
      <c r="EL9">
        <v>8.9369999999999994</v>
      </c>
      <c r="EM9">
        <v>-4.952</v>
      </c>
      <c r="EN9">
        <v>17.652999999999999</v>
      </c>
      <c r="EO9">
        <v>240.02699999999999</v>
      </c>
      <c r="EP9">
        <v>18.286999999999999</v>
      </c>
      <c r="EQ9">
        <v>-0.11</v>
      </c>
      <c r="ER9">
        <v>27.361000000000001</v>
      </c>
      <c r="ES9">
        <v>309.38299999999998</v>
      </c>
      <c r="ET9">
        <v>-0.877</v>
      </c>
      <c r="EU9">
        <v>3.4000000000000002E-2</v>
      </c>
      <c r="EV9">
        <v>14.308999999999999</v>
      </c>
      <c r="EW9">
        <v>10</v>
      </c>
      <c r="EX9">
        <v>8.0739999999999998</v>
      </c>
      <c r="EY9">
        <v>0.16</v>
      </c>
      <c r="EZ9">
        <v>-0.21199999999999999</v>
      </c>
      <c r="FA9">
        <v>-0.46899999999999997</v>
      </c>
      <c r="FB9">
        <v>-1.0880000000000001</v>
      </c>
      <c r="FC9">
        <v>-0.752</v>
      </c>
      <c r="FD9">
        <v>-0.32800000000000001</v>
      </c>
      <c r="FE9">
        <v>4.1459999999999999</v>
      </c>
      <c r="FF9">
        <v>0.41899999999999998</v>
      </c>
      <c r="FG9">
        <v>16.155999999999999</v>
      </c>
      <c r="FH9">
        <v>0.32600000000000001</v>
      </c>
      <c r="FI9">
        <v>1181</v>
      </c>
    </row>
    <row r="10" spans="1:165">
      <c r="C10"/>
      <c r="E10"/>
      <c r="F10" s="22"/>
      <c r="G10" s="16"/>
      <c r="H10" s="16"/>
      <c r="J10">
        <v>0</v>
      </c>
      <c r="L10" s="116">
        <v>2.14</v>
      </c>
      <c r="M10" s="66" t="s">
        <v>109</v>
      </c>
      <c r="N10" s="68" t="s">
        <v>144</v>
      </c>
      <c r="O10" s="49">
        <v>8.91</v>
      </c>
      <c r="P10" s="49">
        <v>4.88</v>
      </c>
      <c r="Q10" s="49">
        <v>4.03</v>
      </c>
      <c r="R10" s="52">
        <v>1.73</v>
      </c>
      <c r="S10" s="63" t="s">
        <v>144</v>
      </c>
      <c r="T10" s="120" t="s">
        <v>144</v>
      </c>
      <c r="U10" s="59">
        <v>10.63</v>
      </c>
      <c r="V10" s="49">
        <v>4.88</v>
      </c>
      <c r="W10" s="59">
        <v>5.76</v>
      </c>
      <c r="X10" s="58"/>
      <c r="Y10" s="66"/>
      <c r="Z10" s="50">
        <v>8</v>
      </c>
      <c r="AA10" s="50">
        <v>57</v>
      </c>
      <c r="AB10" s="64">
        <v>3</v>
      </c>
      <c r="AC10" s="50">
        <v>9</v>
      </c>
      <c r="AD10" s="50">
        <v>0</v>
      </c>
      <c r="AE10" s="64">
        <v>11</v>
      </c>
      <c r="AF10" s="59">
        <v>2.1481249999999998</v>
      </c>
      <c r="AG10" s="59">
        <v>26.73</v>
      </c>
      <c r="AH10" s="59">
        <v>33.551875000000003</v>
      </c>
      <c r="AI10" s="59">
        <v>20.975625000000001</v>
      </c>
      <c r="AJ10" s="49">
        <v>1.58541666666667</v>
      </c>
      <c r="AK10" s="49">
        <v>28.847916666666698</v>
      </c>
      <c r="AL10" s="49">
        <v>21.8095833333333</v>
      </c>
      <c r="AM10" s="66">
        <v>48</v>
      </c>
      <c r="AN10" s="102">
        <f>AVERAGE(0.96,0.968,1.0256)</f>
        <v>0.98453333333333326</v>
      </c>
      <c r="AO10" s="119">
        <f>STDEV(0.96,0.968,1.0256)/SQRT(3)</f>
        <v>2.0662795336331252E-2</v>
      </c>
      <c r="AP10" s="118">
        <v>0.89</v>
      </c>
      <c r="AQ10" s="84">
        <v>0.09</v>
      </c>
      <c r="AR10" s="133">
        <f>AVERAGE([1]Sheet1!$H$3,[1]Sheet1!$H$4,[1]Sheet1!$H$5,[1]Sheet1!$H$6)</f>
        <v>0.54749999999999999</v>
      </c>
      <c r="AS10" s="119">
        <f>STDEV([1]Sheet1!$H$3,[1]Sheet1!$H$4,[1]Sheet1!$H$5,[1]Sheet1!$H$6)/SQRT(4)</f>
        <v>5.5883062430996576E-2</v>
      </c>
      <c r="AU10">
        <v>116</v>
      </c>
      <c r="AV10">
        <v>2.62</v>
      </c>
      <c r="AW10" s="14">
        <v>27.56</v>
      </c>
      <c r="AX10">
        <v>15.43</v>
      </c>
      <c r="AY10">
        <v>10.74</v>
      </c>
      <c r="AZ10">
        <v>57.25</v>
      </c>
      <c r="BA10">
        <v>209</v>
      </c>
      <c r="BB10">
        <v>0.43</v>
      </c>
      <c r="BC10">
        <v>0.32</v>
      </c>
      <c r="BD10">
        <v>0.23</v>
      </c>
      <c r="BE10">
        <v>0.17</v>
      </c>
      <c r="BF10">
        <v>0.17</v>
      </c>
      <c r="BG10">
        <v>0.23</v>
      </c>
      <c r="BH10">
        <v>0.33</v>
      </c>
      <c r="BI10">
        <v>0.35</v>
      </c>
      <c r="BJ10">
        <v>0.37</v>
      </c>
      <c r="BK10">
        <v>0.4</v>
      </c>
      <c r="BL10">
        <v>0.39</v>
      </c>
      <c r="BM10">
        <v>0.42</v>
      </c>
      <c r="BN10">
        <v>0.46</v>
      </c>
      <c r="BO10">
        <v>0.5</v>
      </c>
      <c r="BP10">
        <v>0.56000000000000005</v>
      </c>
      <c r="BQ10">
        <v>0.61</v>
      </c>
      <c r="BR10">
        <v>0.67</v>
      </c>
      <c r="BS10">
        <v>0.72</v>
      </c>
      <c r="BT10">
        <v>0.73</v>
      </c>
      <c r="BU10">
        <v>0.69</v>
      </c>
      <c r="BV10">
        <v>0.65</v>
      </c>
      <c r="BW10">
        <v>0.63</v>
      </c>
      <c r="BX10">
        <v>0.6</v>
      </c>
      <c r="BY10">
        <v>0.59</v>
      </c>
      <c r="BZ10">
        <v>0.57999999999999996</v>
      </c>
      <c r="CA10">
        <v>0.54</v>
      </c>
      <c r="CB10">
        <v>0.49</v>
      </c>
      <c r="CC10">
        <v>0.45</v>
      </c>
      <c r="CD10">
        <v>0.46</v>
      </c>
      <c r="CE10">
        <v>0.51</v>
      </c>
      <c r="CF10">
        <v>0.57999999999999996</v>
      </c>
      <c r="CG10">
        <v>0.61</v>
      </c>
      <c r="CH10">
        <v>8.0399999999999991</v>
      </c>
      <c r="CI10">
        <v>7.39</v>
      </c>
      <c r="CJ10" s="118">
        <v>12.21</v>
      </c>
      <c r="CK10">
        <v>6.35</v>
      </c>
      <c r="CL10">
        <v>2.35</v>
      </c>
      <c r="CM10">
        <v>1.48</v>
      </c>
      <c r="CN10">
        <v>0.89</v>
      </c>
      <c r="CO10">
        <v>0.56999999999999995</v>
      </c>
      <c r="CP10">
        <v>0.47</v>
      </c>
      <c r="CQ10">
        <v>0.56000000000000005</v>
      </c>
      <c r="CR10">
        <v>0.67</v>
      </c>
      <c r="CS10">
        <v>0.61</v>
      </c>
      <c r="CT10">
        <v>0.54</v>
      </c>
      <c r="CU10">
        <v>0.5</v>
      </c>
      <c r="CV10">
        <v>0.41</v>
      </c>
      <c r="CW10">
        <v>0.38</v>
      </c>
      <c r="CX10">
        <v>0.35</v>
      </c>
      <c r="CY10">
        <v>0.32</v>
      </c>
      <c r="CZ10">
        <v>0.3</v>
      </c>
      <c r="DA10">
        <v>0.28000000000000003</v>
      </c>
      <c r="DB10">
        <v>0.26</v>
      </c>
      <c r="DC10">
        <v>0.24</v>
      </c>
      <c r="DD10">
        <v>0.2</v>
      </c>
      <c r="DE10">
        <v>0.16</v>
      </c>
      <c r="DF10">
        <v>0.13</v>
      </c>
      <c r="DG10">
        <v>0.11</v>
      </c>
      <c r="DH10">
        <v>0.09</v>
      </c>
      <c r="DI10">
        <v>7.0000000000000007E-2</v>
      </c>
      <c r="DJ10">
        <v>0.06</v>
      </c>
      <c r="DK10">
        <v>0.05</v>
      </c>
      <c r="DL10">
        <v>0.04</v>
      </c>
      <c r="DM10">
        <v>0.03</v>
      </c>
      <c r="DN10">
        <v>0.02</v>
      </c>
      <c r="DO10">
        <v>0.02</v>
      </c>
      <c r="DP10">
        <v>0.02</v>
      </c>
      <c r="DQ10">
        <v>0.02</v>
      </c>
      <c r="DR10" s="118">
        <v>0.85</v>
      </c>
      <c r="DS10">
        <v>3.17</v>
      </c>
      <c r="DT10">
        <v>1.92</v>
      </c>
      <c r="DU10" s="84">
        <v>1.25</v>
      </c>
      <c r="DV10">
        <v>5595.67</v>
      </c>
      <c r="DW10">
        <v>23.646000000000001</v>
      </c>
      <c r="DX10">
        <v>0</v>
      </c>
      <c r="DY10">
        <v>0</v>
      </c>
      <c r="DZ10">
        <v>1.4690000000000001</v>
      </c>
      <c r="EA10">
        <v>1.91</v>
      </c>
      <c r="EB10">
        <v>3.617</v>
      </c>
      <c r="EC10">
        <v>96.378</v>
      </c>
      <c r="ED10">
        <v>93.195999999999998</v>
      </c>
      <c r="EE10">
        <v>99.14</v>
      </c>
      <c r="EF10">
        <v>98.15</v>
      </c>
      <c r="EG10">
        <v>96.572999999999993</v>
      </c>
      <c r="EH10">
        <v>98.111999999999995</v>
      </c>
      <c r="EI10">
        <v>2.0459999999999998</v>
      </c>
      <c r="EJ10">
        <v>-0.44400000000000001</v>
      </c>
      <c r="EK10">
        <v>-3.3079999999999998</v>
      </c>
      <c r="EL10">
        <v>3.278</v>
      </c>
      <c r="EM10">
        <v>-2.327</v>
      </c>
      <c r="EN10">
        <v>13.08</v>
      </c>
      <c r="EO10">
        <v>236.62200000000001</v>
      </c>
      <c r="EP10">
        <v>16.082999999999998</v>
      </c>
      <c r="EQ10">
        <v>0.76400000000000001</v>
      </c>
      <c r="ER10">
        <v>27.443000000000001</v>
      </c>
      <c r="ES10">
        <v>304.68200000000002</v>
      </c>
      <c r="ET10">
        <v>-0.877</v>
      </c>
      <c r="EU10">
        <v>3.4000000000000002E-2</v>
      </c>
      <c r="EV10">
        <v>10.757</v>
      </c>
      <c r="EW10">
        <v>10</v>
      </c>
      <c r="EX10">
        <v>6.899</v>
      </c>
      <c r="EY10">
        <v>0.19900000000000001</v>
      </c>
      <c r="EZ10">
        <v>-0.26300000000000001</v>
      </c>
      <c r="FA10">
        <v>-0.26600000000000001</v>
      </c>
      <c r="FB10">
        <v>-3.5139999999999998</v>
      </c>
      <c r="FC10">
        <v>-0.68899999999999995</v>
      </c>
      <c r="FD10">
        <v>-0.247</v>
      </c>
      <c r="FE10">
        <v>3.3079999999999998</v>
      </c>
      <c r="FF10">
        <v>0.33400000000000002</v>
      </c>
      <c r="FG10">
        <v>9.202</v>
      </c>
      <c r="FH10">
        <v>0.186</v>
      </c>
      <c r="FI10">
        <v>1770</v>
      </c>
    </row>
    <row r="11" spans="1:165">
      <c r="A11">
        <v>5529</v>
      </c>
      <c r="B11" t="s">
        <v>128</v>
      </c>
      <c r="C11"/>
      <c r="E11"/>
      <c r="F11" s="22">
        <v>955</v>
      </c>
      <c r="G11" t="s">
        <v>134</v>
      </c>
      <c r="H11" t="s">
        <v>135</v>
      </c>
      <c r="J11">
        <v>9</v>
      </c>
      <c r="K11" s="84">
        <v>22.2</v>
      </c>
      <c r="L11" s="116">
        <v>6.12</v>
      </c>
      <c r="M11" s="66" t="s">
        <v>110</v>
      </c>
      <c r="N11" s="68"/>
      <c r="O11" s="49">
        <v>14.13</v>
      </c>
      <c r="P11" s="49">
        <v>10.38</v>
      </c>
      <c r="Q11" s="49">
        <v>3.75</v>
      </c>
      <c r="R11" s="52">
        <v>1.23</v>
      </c>
      <c r="S11" s="63" t="s">
        <v>144</v>
      </c>
      <c r="T11" s="120" t="s">
        <v>144</v>
      </c>
      <c r="U11" s="59">
        <v>15.35</v>
      </c>
      <c r="V11" s="49">
        <v>10.38</v>
      </c>
      <c r="W11" s="59">
        <v>4.9800000000000004</v>
      </c>
      <c r="X11" s="58"/>
      <c r="Y11" s="66"/>
      <c r="Z11" s="50">
        <v>9</v>
      </c>
      <c r="AA11" s="50">
        <v>58</v>
      </c>
      <c r="AB11" s="64">
        <v>15</v>
      </c>
      <c r="AC11" s="50">
        <v>10</v>
      </c>
      <c r="AD11" s="50">
        <v>0</v>
      </c>
      <c r="AE11" s="64">
        <v>35</v>
      </c>
      <c r="AF11" s="59">
        <v>6.12852777777778</v>
      </c>
      <c r="AG11" s="59">
        <v>26.5558333333333</v>
      </c>
      <c r="AH11" s="59">
        <v>65.358333333333306</v>
      </c>
      <c r="AI11" s="59">
        <v>44.268055555555598</v>
      </c>
      <c r="AJ11" s="49">
        <v>3.8694444444444498</v>
      </c>
      <c r="AK11" s="49">
        <v>14.852777777777799</v>
      </c>
      <c r="AL11" s="49">
        <v>42.483333333333299</v>
      </c>
      <c r="AM11" s="65">
        <v>36</v>
      </c>
      <c r="AN11" s="102"/>
      <c r="AO11" s="119"/>
      <c r="AR11" s="133"/>
      <c r="AS11" s="119"/>
      <c r="AU11">
        <v>81</v>
      </c>
      <c r="AV11">
        <v>6.69</v>
      </c>
      <c r="AW11" s="14">
        <v>27.56</v>
      </c>
      <c r="AX11">
        <v>34.200000000000003</v>
      </c>
      <c r="AY11">
        <v>10.58</v>
      </c>
      <c r="AZ11">
        <v>73.37</v>
      </c>
      <c r="BA11">
        <v>296.83</v>
      </c>
      <c r="BB11">
        <v>0.84</v>
      </c>
      <c r="BC11">
        <v>0.68</v>
      </c>
      <c r="BD11">
        <v>0.54</v>
      </c>
      <c r="BE11">
        <v>0.45</v>
      </c>
      <c r="BF11">
        <v>0.47</v>
      </c>
      <c r="BG11">
        <v>0.62</v>
      </c>
      <c r="BH11">
        <v>0.83</v>
      </c>
      <c r="BI11">
        <v>0.88</v>
      </c>
      <c r="BJ11">
        <v>0.93</v>
      </c>
      <c r="BK11">
        <v>1.01</v>
      </c>
      <c r="BL11">
        <v>0.99</v>
      </c>
      <c r="BM11">
        <v>1.01</v>
      </c>
      <c r="BN11">
        <v>1.02</v>
      </c>
      <c r="BO11">
        <v>1.04</v>
      </c>
      <c r="BP11">
        <v>1.03</v>
      </c>
      <c r="BQ11">
        <v>0.98</v>
      </c>
      <c r="BR11">
        <v>0.96</v>
      </c>
      <c r="BS11">
        <v>0.95</v>
      </c>
      <c r="BT11">
        <v>0.93</v>
      </c>
      <c r="BU11">
        <v>0.93</v>
      </c>
      <c r="BV11">
        <v>0.95</v>
      </c>
      <c r="BW11">
        <v>0.99</v>
      </c>
      <c r="BX11">
        <v>1.01</v>
      </c>
      <c r="BY11">
        <v>1.01</v>
      </c>
      <c r="BZ11">
        <v>1.06</v>
      </c>
      <c r="CA11">
        <v>1.1000000000000001</v>
      </c>
      <c r="CB11">
        <v>1.1299999999999999</v>
      </c>
      <c r="CC11">
        <v>1.24</v>
      </c>
      <c r="CD11">
        <v>1.56</v>
      </c>
      <c r="CE11">
        <v>2.11</v>
      </c>
      <c r="CF11">
        <v>2.37</v>
      </c>
      <c r="CG11">
        <v>2.57</v>
      </c>
      <c r="CH11">
        <v>16.16</v>
      </c>
      <c r="CI11">
        <v>18.04</v>
      </c>
      <c r="CJ11" s="118">
        <v>27.04</v>
      </c>
      <c r="CK11">
        <v>6.24</v>
      </c>
      <c r="CL11">
        <v>4.6100000000000003</v>
      </c>
      <c r="CM11">
        <v>3.17</v>
      </c>
      <c r="CN11">
        <v>2.13</v>
      </c>
      <c r="CO11">
        <v>1.52</v>
      </c>
      <c r="CP11">
        <v>1.33</v>
      </c>
      <c r="CQ11">
        <v>1.5</v>
      </c>
      <c r="CR11">
        <v>1.69</v>
      </c>
      <c r="CS11">
        <v>1.53</v>
      </c>
      <c r="CT11">
        <v>1.37</v>
      </c>
      <c r="CU11">
        <v>1.26</v>
      </c>
      <c r="CV11">
        <v>1.05</v>
      </c>
      <c r="CW11">
        <v>0.91</v>
      </c>
      <c r="CX11">
        <v>0.78</v>
      </c>
      <c r="CY11">
        <v>0.67</v>
      </c>
      <c r="CZ11">
        <v>0.56000000000000005</v>
      </c>
      <c r="DA11">
        <v>0.45</v>
      </c>
      <c r="DB11">
        <v>0.38</v>
      </c>
      <c r="DC11">
        <v>0.32</v>
      </c>
      <c r="DD11">
        <v>0.26</v>
      </c>
      <c r="DE11">
        <v>0.22</v>
      </c>
      <c r="DF11">
        <v>0.19</v>
      </c>
      <c r="DG11">
        <v>0.17</v>
      </c>
      <c r="DH11">
        <v>0.15</v>
      </c>
      <c r="DI11">
        <v>0.12</v>
      </c>
      <c r="DJ11">
        <v>0.11</v>
      </c>
      <c r="DK11">
        <v>0.1</v>
      </c>
      <c r="DL11">
        <v>0.08</v>
      </c>
      <c r="DM11">
        <v>0.08</v>
      </c>
      <c r="DN11">
        <v>0.08</v>
      </c>
      <c r="DO11">
        <v>0.1</v>
      </c>
      <c r="DP11">
        <v>0.09</v>
      </c>
      <c r="DQ11">
        <v>0.08</v>
      </c>
      <c r="DR11" s="118">
        <v>0.74</v>
      </c>
      <c r="DS11">
        <v>6.04</v>
      </c>
      <c r="DT11">
        <v>4.21</v>
      </c>
      <c r="DU11" s="84">
        <v>1.83</v>
      </c>
      <c r="DV11">
        <v>10751.43</v>
      </c>
      <c r="DW11">
        <v>7.6980000000000004</v>
      </c>
      <c r="DX11">
        <v>0</v>
      </c>
      <c r="DY11">
        <v>0</v>
      </c>
      <c r="DZ11">
        <v>2.5609999999999999</v>
      </c>
      <c r="EA11">
        <v>5.31</v>
      </c>
      <c r="EB11">
        <v>6.1520000000000001</v>
      </c>
      <c r="EC11">
        <v>109.86199999999999</v>
      </c>
      <c r="ED11">
        <v>108.247</v>
      </c>
      <c r="EE11">
        <v>112.65300000000001</v>
      </c>
      <c r="EF11">
        <v>97.679000000000002</v>
      </c>
      <c r="EG11">
        <v>97.885999999999996</v>
      </c>
      <c r="EH11">
        <v>97.736999999999995</v>
      </c>
      <c r="EI11">
        <v>6.27</v>
      </c>
      <c r="EJ11">
        <v>-6.1550000000000002</v>
      </c>
      <c r="EK11">
        <v>-9.6370000000000005</v>
      </c>
      <c r="EL11">
        <v>15.194000000000001</v>
      </c>
      <c r="EM11">
        <v>10.63</v>
      </c>
      <c r="EN11">
        <v>37.353000000000002</v>
      </c>
      <c r="EO11">
        <v>211.72</v>
      </c>
      <c r="EP11">
        <v>18.161999999999999</v>
      </c>
      <c r="EQ11">
        <v>-1.18</v>
      </c>
      <c r="ER11">
        <v>27.427</v>
      </c>
      <c r="ES11">
        <v>242.636</v>
      </c>
      <c r="ET11">
        <v>-0.877</v>
      </c>
      <c r="EU11">
        <v>3.4000000000000002E-2</v>
      </c>
      <c r="EV11">
        <v>17.396999999999998</v>
      </c>
      <c r="EW11">
        <v>10</v>
      </c>
      <c r="EX11">
        <v>8.5399999999999991</v>
      </c>
      <c r="EY11">
        <v>6.0000000000000001E-3</v>
      </c>
      <c r="EZ11">
        <v>-1.3260000000000001</v>
      </c>
      <c r="FA11">
        <v>1.514</v>
      </c>
      <c r="FB11">
        <v>2.0470000000000002</v>
      </c>
      <c r="FC11">
        <v>1.7090000000000001</v>
      </c>
      <c r="FD11">
        <v>0.87</v>
      </c>
      <c r="FE11">
        <v>9.6370000000000005</v>
      </c>
      <c r="FF11">
        <v>0.97299999999999998</v>
      </c>
      <c r="FG11">
        <v>29.408999999999999</v>
      </c>
      <c r="FH11">
        <v>0.59399999999999997</v>
      </c>
      <c r="FI11">
        <v>1432</v>
      </c>
    </row>
    <row r="12" spans="1:165">
      <c r="C12"/>
      <c r="E12"/>
      <c r="F12" s="22"/>
      <c r="J12">
        <v>9</v>
      </c>
      <c r="L12" s="116">
        <v>3.51</v>
      </c>
      <c r="M12" s="66" t="s">
        <v>111</v>
      </c>
      <c r="N12" s="69"/>
      <c r="O12" s="70">
        <v>18.829999999999998</v>
      </c>
      <c r="P12" s="70">
        <v>14</v>
      </c>
      <c r="Q12" s="70">
        <v>4.83</v>
      </c>
      <c r="R12" s="71" t="s">
        <v>144</v>
      </c>
      <c r="S12" s="72" t="s">
        <v>144</v>
      </c>
      <c r="T12" s="121" t="s">
        <v>144</v>
      </c>
      <c r="U12" s="59">
        <v>18.829999999999998</v>
      </c>
      <c r="V12" s="70">
        <v>14</v>
      </c>
      <c r="W12" s="122">
        <v>4.83</v>
      </c>
      <c r="X12" s="123"/>
      <c r="Y12" s="91"/>
      <c r="Z12" s="50">
        <v>10</v>
      </c>
      <c r="AA12" s="50">
        <v>1</v>
      </c>
      <c r="AB12" s="64">
        <v>11</v>
      </c>
      <c r="AC12" s="50">
        <v>10</v>
      </c>
      <c r="AD12" s="50">
        <v>2</v>
      </c>
      <c r="AE12" s="64">
        <v>31</v>
      </c>
      <c r="AF12" s="59">
        <v>3.5037619047619</v>
      </c>
      <c r="AG12" s="59">
        <v>26.4342857142857</v>
      </c>
      <c r="AH12" s="59">
        <v>55.1228571428572</v>
      </c>
      <c r="AI12" s="59">
        <v>36.4957142857143</v>
      </c>
      <c r="AJ12" s="49">
        <v>2.7047619047619</v>
      </c>
      <c r="AK12" s="49">
        <v>17.657142857142901</v>
      </c>
      <c r="AL12" s="49">
        <v>35.83</v>
      </c>
      <c r="AM12" s="65">
        <v>21</v>
      </c>
      <c r="AN12" s="102"/>
      <c r="AO12" s="119"/>
      <c r="AR12" s="133"/>
      <c r="AS12" s="119"/>
      <c r="AU12">
        <v>61</v>
      </c>
      <c r="AV12">
        <v>4</v>
      </c>
      <c r="AW12" s="14">
        <v>27.48</v>
      </c>
      <c r="AX12">
        <v>16.8</v>
      </c>
      <c r="AY12">
        <v>7.12</v>
      </c>
      <c r="AZ12">
        <v>49.52</v>
      </c>
      <c r="BA12">
        <v>224.18</v>
      </c>
      <c r="BB12">
        <v>0.66</v>
      </c>
      <c r="BC12">
        <v>0.51</v>
      </c>
      <c r="BD12">
        <v>0.37</v>
      </c>
      <c r="BE12">
        <v>0.28999999999999998</v>
      </c>
      <c r="BF12">
        <v>0.28999999999999998</v>
      </c>
      <c r="BG12">
        <v>0.39</v>
      </c>
      <c r="BH12">
        <v>0.53</v>
      </c>
      <c r="BI12">
        <v>0.55000000000000004</v>
      </c>
      <c r="BJ12">
        <v>0.55000000000000004</v>
      </c>
      <c r="BK12">
        <v>0.59</v>
      </c>
      <c r="BL12">
        <v>0.56000000000000005</v>
      </c>
      <c r="BM12">
        <v>0.57999999999999996</v>
      </c>
      <c r="BN12">
        <v>0.57999999999999996</v>
      </c>
      <c r="BO12">
        <v>0.56000000000000005</v>
      </c>
      <c r="BP12">
        <v>0.55000000000000004</v>
      </c>
      <c r="BQ12">
        <v>0.51</v>
      </c>
      <c r="BR12">
        <v>0.48</v>
      </c>
      <c r="BS12">
        <v>0.46</v>
      </c>
      <c r="BT12">
        <v>0.45</v>
      </c>
      <c r="BU12">
        <v>0.45</v>
      </c>
      <c r="BV12">
        <v>0.46</v>
      </c>
      <c r="BW12">
        <v>0.48</v>
      </c>
      <c r="BX12">
        <v>0.49</v>
      </c>
      <c r="BY12">
        <v>0.49</v>
      </c>
      <c r="BZ12">
        <v>0.5</v>
      </c>
      <c r="CA12">
        <v>0.49</v>
      </c>
      <c r="CB12">
        <v>0.46</v>
      </c>
      <c r="CC12">
        <v>0.48</v>
      </c>
      <c r="CD12">
        <v>0.56999999999999995</v>
      </c>
      <c r="CE12">
        <v>0.71</v>
      </c>
      <c r="CF12">
        <v>0.82</v>
      </c>
      <c r="CG12">
        <v>0.93</v>
      </c>
      <c r="CH12">
        <v>9.48</v>
      </c>
      <c r="CI12">
        <v>7.32</v>
      </c>
      <c r="CJ12" s="118">
        <v>17.489999999999998</v>
      </c>
      <c r="CK12">
        <v>5.09</v>
      </c>
      <c r="CL12">
        <v>3.67</v>
      </c>
      <c r="CM12">
        <v>2.38</v>
      </c>
      <c r="CN12">
        <v>1.49</v>
      </c>
      <c r="CO12">
        <v>0.98</v>
      </c>
      <c r="CP12">
        <v>0.83</v>
      </c>
      <c r="CQ12">
        <v>0.95</v>
      </c>
      <c r="CR12">
        <v>1.0900000000000001</v>
      </c>
      <c r="CS12">
        <v>0.95</v>
      </c>
      <c r="CT12">
        <v>0.81</v>
      </c>
      <c r="CU12">
        <v>0.73</v>
      </c>
      <c r="CV12">
        <v>0.59</v>
      </c>
      <c r="CW12">
        <v>0.52</v>
      </c>
      <c r="CX12">
        <v>0.44</v>
      </c>
      <c r="CY12">
        <v>0.36</v>
      </c>
      <c r="CZ12">
        <v>0.3</v>
      </c>
      <c r="DA12">
        <v>0.24</v>
      </c>
      <c r="DB12">
        <v>0.19</v>
      </c>
      <c r="DC12">
        <v>0.15</v>
      </c>
      <c r="DD12">
        <v>0.12</v>
      </c>
      <c r="DE12">
        <v>0.11</v>
      </c>
      <c r="DF12">
        <v>0.09</v>
      </c>
      <c r="DG12">
        <v>0.08</v>
      </c>
      <c r="DH12">
        <v>7.0000000000000007E-2</v>
      </c>
      <c r="DI12">
        <v>0.06</v>
      </c>
      <c r="DJ12">
        <v>0.05</v>
      </c>
      <c r="DK12">
        <v>0.04</v>
      </c>
      <c r="DL12">
        <v>0.03</v>
      </c>
      <c r="DM12">
        <v>0.03</v>
      </c>
      <c r="DN12">
        <v>0.03</v>
      </c>
      <c r="DO12">
        <v>0.03</v>
      </c>
      <c r="DP12">
        <v>0.03</v>
      </c>
      <c r="DQ12">
        <v>0.03</v>
      </c>
      <c r="DR12" s="118">
        <v>0.82</v>
      </c>
      <c r="DS12">
        <v>4.05</v>
      </c>
      <c r="DT12">
        <v>2.65</v>
      </c>
      <c r="DU12" s="84">
        <v>1.4</v>
      </c>
      <c r="DV12">
        <v>7352.4769999999999</v>
      </c>
      <c r="DW12">
        <v>7.6950000000000003</v>
      </c>
      <c r="DX12">
        <v>0</v>
      </c>
      <c r="DY12">
        <v>0</v>
      </c>
      <c r="DZ12">
        <v>2.08</v>
      </c>
      <c r="EA12">
        <v>2.6070000000000002</v>
      </c>
      <c r="EB12">
        <v>5.2480000000000002</v>
      </c>
      <c r="EC12">
        <v>91.358999999999995</v>
      </c>
      <c r="ED12">
        <v>89.409000000000006</v>
      </c>
      <c r="EE12">
        <v>95.384</v>
      </c>
      <c r="EF12">
        <v>97.876000000000005</v>
      </c>
      <c r="EG12">
        <v>97.858999999999995</v>
      </c>
      <c r="EH12">
        <v>97.994</v>
      </c>
      <c r="EI12">
        <v>3.847</v>
      </c>
      <c r="EJ12">
        <v>-1.0529999999999999</v>
      </c>
      <c r="EK12">
        <v>-5.4829999999999997</v>
      </c>
      <c r="EL12">
        <v>4.0750000000000002</v>
      </c>
      <c r="EM12">
        <v>-5.04</v>
      </c>
      <c r="EN12">
        <v>27.443999999999999</v>
      </c>
      <c r="EO12">
        <v>232.24</v>
      </c>
      <c r="EP12">
        <v>17.936</v>
      </c>
      <c r="EQ12">
        <v>-0.58799999999999997</v>
      </c>
      <c r="ER12">
        <v>27.282</v>
      </c>
      <c r="ES12">
        <v>311.98</v>
      </c>
      <c r="ET12">
        <v>-0.877</v>
      </c>
      <c r="EU12">
        <v>3.4000000000000002E-2</v>
      </c>
      <c r="EV12">
        <v>9.5459999999999994</v>
      </c>
      <c r="EW12">
        <v>10</v>
      </c>
      <c r="EX12">
        <v>4.5529999999999999</v>
      </c>
      <c r="EY12">
        <v>-0.33800000000000002</v>
      </c>
      <c r="EZ12">
        <v>6.8000000000000005E-2</v>
      </c>
      <c r="FA12">
        <v>0.65700000000000003</v>
      </c>
      <c r="FB12">
        <v>-14.478999999999999</v>
      </c>
      <c r="FC12">
        <v>1.3160000000000001</v>
      </c>
      <c r="FD12">
        <v>0.68799999999999994</v>
      </c>
      <c r="FE12">
        <v>5.4829999999999997</v>
      </c>
      <c r="FF12">
        <v>0.55400000000000005</v>
      </c>
      <c r="FG12">
        <v>17.683</v>
      </c>
      <c r="FH12">
        <v>0.35699999999999998</v>
      </c>
      <c r="FI12">
        <v>789</v>
      </c>
    </row>
    <row r="13" spans="1:165">
      <c r="C13"/>
      <c r="E13"/>
      <c r="F13" s="22"/>
      <c r="G13" s="17"/>
      <c r="H13" s="17"/>
      <c r="J13">
        <v>9</v>
      </c>
      <c r="L13" s="116">
        <v>2.0099999999999998</v>
      </c>
      <c r="M13" s="66" t="s">
        <v>112</v>
      </c>
      <c r="N13" s="68" t="s">
        <v>144</v>
      </c>
      <c r="O13" s="49">
        <v>10.11</v>
      </c>
      <c r="P13" s="49">
        <v>6.48</v>
      </c>
      <c r="Q13" s="49">
        <v>3.63</v>
      </c>
      <c r="R13" s="52">
        <v>1.5</v>
      </c>
      <c r="S13" s="63" t="s">
        <v>144</v>
      </c>
      <c r="T13" s="120" t="s">
        <v>144</v>
      </c>
      <c r="U13" s="59">
        <v>11.61</v>
      </c>
      <c r="V13" s="49">
        <v>6.48</v>
      </c>
      <c r="W13" s="59">
        <v>5.13</v>
      </c>
      <c r="X13" s="58"/>
      <c r="Y13" s="66"/>
      <c r="Z13" s="50">
        <v>10</v>
      </c>
      <c r="AA13" s="50">
        <v>3</v>
      </c>
      <c r="AB13" s="64">
        <v>47</v>
      </c>
      <c r="AC13" s="50">
        <v>10</v>
      </c>
      <c r="AD13" s="50">
        <v>8</v>
      </c>
      <c r="AE13" s="64">
        <v>11</v>
      </c>
      <c r="AF13" s="59">
        <v>2.0043582089552201</v>
      </c>
      <c r="AG13" s="59">
        <v>26.7150746268657</v>
      </c>
      <c r="AH13" s="59">
        <v>33.238208955223897</v>
      </c>
      <c r="AI13" s="59">
        <v>20.758656716417899</v>
      </c>
      <c r="AJ13" s="49">
        <v>2.4328358208955199</v>
      </c>
      <c r="AK13" s="49">
        <v>29.126865671641799</v>
      </c>
      <c r="AL13" s="49">
        <v>21.604776119402999</v>
      </c>
      <c r="AM13" s="65">
        <v>67</v>
      </c>
      <c r="AN13" s="102">
        <f>AVERAGE(1.0161,0.9853,1.0066)</f>
        <v>1.0026666666666666</v>
      </c>
      <c r="AO13" s="119">
        <f>STDEV(1.0161,0.9853,1.0066)/SQRT(3)</f>
        <v>9.1061029596151248E-3</v>
      </c>
      <c r="AP13" s="118">
        <v>1.0900000000000001</v>
      </c>
      <c r="AQ13" s="84">
        <v>0.03</v>
      </c>
      <c r="AR13" s="133">
        <f>AVERAGE([1]Sheet1!$H$7,[1]Sheet1!$H$8)</f>
        <v>0.51</v>
      </c>
      <c r="AS13" s="119">
        <f>STDEV([1]Sheet1!$H$7,[1]Sheet1!$H$8)/SQRT(2)</f>
        <v>0</v>
      </c>
      <c r="AU13">
        <v>176</v>
      </c>
      <c r="AV13">
        <v>2.48</v>
      </c>
      <c r="AW13" s="14">
        <v>27.56</v>
      </c>
      <c r="AX13">
        <v>20.9</v>
      </c>
      <c r="AY13">
        <v>8.42</v>
      </c>
      <c r="AZ13">
        <v>39.99</v>
      </c>
      <c r="BA13">
        <v>191.52</v>
      </c>
      <c r="BB13">
        <v>0.74</v>
      </c>
      <c r="BC13">
        <v>0.56000000000000005</v>
      </c>
      <c r="BD13">
        <v>0.41</v>
      </c>
      <c r="BE13">
        <v>0.31</v>
      </c>
      <c r="BF13">
        <v>0.28999999999999998</v>
      </c>
      <c r="BG13">
        <v>0.38</v>
      </c>
      <c r="BH13">
        <v>0.51</v>
      </c>
      <c r="BI13">
        <v>0.53</v>
      </c>
      <c r="BJ13">
        <v>0.54</v>
      </c>
      <c r="BK13">
        <v>0.56999999999999995</v>
      </c>
      <c r="BL13">
        <v>0.55000000000000004</v>
      </c>
      <c r="BM13">
        <v>0.62</v>
      </c>
      <c r="BN13">
        <v>0.73</v>
      </c>
      <c r="BO13">
        <v>0.89</v>
      </c>
      <c r="BP13">
        <v>1.07</v>
      </c>
      <c r="BQ13">
        <v>1.18</v>
      </c>
      <c r="BR13">
        <v>1.19</v>
      </c>
      <c r="BS13">
        <v>1.1399999999999999</v>
      </c>
      <c r="BT13">
        <v>0.98</v>
      </c>
      <c r="BU13">
        <v>0.8</v>
      </c>
      <c r="BV13">
        <v>0.67</v>
      </c>
      <c r="BW13">
        <v>0.57999999999999996</v>
      </c>
      <c r="BX13">
        <v>0.52</v>
      </c>
      <c r="BY13">
        <v>0.49</v>
      </c>
      <c r="BZ13">
        <v>0.48</v>
      </c>
      <c r="CA13">
        <v>0.47</v>
      </c>
      <c r="CB13">
        <v>0.47</v>
      </c>
      <c r="CC13">
        <v>0.47</v>
      </c>
      <c r="CD13">
        <v>0.52</v>
      </c>
      <c r="CE13">
        <v>0.63</v>
      </c>
      <c r="CF13">
        <v>0.72</v>
      </c>
      <c r="CG13">
        <v>0.88</v>
      </c>
      <c r="CH13">
        <v>13.2</v>
      </c>
      <c r="CI13">
        <v>7.7</v>
      </c>
      <c r="CJ13" s="118">
        <v>19.940000000000001</v>
      </c>
      <c r="CK13">
        <v>5.47</v>
      </c>
      <c r="CL13">
        <v>4.1100000000000003</v>
      </c>
      <c r="CM13">
        <v>2.63</v>
      </c>
      <c r="CN13">
        <v>1.61</v>
      </c>
      <c r="CO13">
        <v>1.03</v>
      </c>
      <c r="CP13">
        <v>0.83</v>
      </c>
      <c r="CQ13">
        <v>0.92</v>
      </c>
      <c r="CR13">
        <v>1.05</v>
      </c>
      <c r="CS13">
        <v>0.93</v>
      </c>
      <c r="CT13">
        <v>0.79</v>
      </c>
      <c r="CU13">
        <v>0.71</v>
      </c>
      <c r="CV13">
        <v>0.59</v>
      </c>
      <c r="CW13">
        <v>0.55000000000000004</v>
      </c>
      <c r="CX13">
        <v>0.55000000000000004</v>
      </c>
      <c r="CY13">
        <v>0.56999999999999995</v>
      </c>
      <c r="CZ13">
        <v>0.57999999999999996</v>
      </c>
      <c r="DA13">
        <v>0.54</v>
      </c>
      <c r="DB13">
        <v>0.47</v>
      </c>
      <c r="DC13">
        <v>0.38</v>
      </c>
      <c r="DD13">
        <v>0.28000000000000003</v>
      </c>
      <c r="DE13">
        <v>0.19</v>
      </c>
      <c r="DF13">
        <v>0.13</v>
      </c>
      <c r="DG13">
        <v>0.1</v>
      </c>
      <c r="DH13">
        <v>0.08</v>
      </c>
      <c r="DI13">
        <v>0.06</v>
      </c>
      <c r="DJ13">
        <v>0.05</v>
      </c>
      <c r="DK13">
        <v>0.04</v>
      </c>
      <c r="DL13">
        <v>0.03</v>
      </c>
      <c r="DM13">
        <v>0.03</v>
      </c>
      <c r="DN13">
        <v>0.03</v>
      </c>
      <c r="DO13">
        <v>0.03</v>
      </c>
      <c r="DP13">
        <v>0.03</v>
      </c>
      <c r="DQ13">
        <v>0.03</v>
      </c>
      <c r="DR13" s="118">
        <v>0.79</v>
      </c>
      <c r="DS13">
        <v>4.75</v>
      </c>
      <c r="DT13">
        <v>3.09</v>
      </c>
      <c r="DU13" s="84">
        <v>1.66</v>
      </c>
      <c r="DV13">
        <v>5419.9520000000002</v>
      </c>
      <c r="DW13">
        <v>8.4039999999999999</v>
      </c>
      <c r="DX13">
        <v>0</v>
      </c>
      <c r="DY13">
        <v>0</v>
      </c>
      <c r="DZ13">
        <v>1.468</v>
      </c>
      <c r="EA13">
        <v>2.5630000000000002</v>
      </c>
      <c r="EB13">
        <v>3.9289999999999998</v>
      </c>
      <c r="EC13">
        <v>104.794</v>
      </c>
      <c r="ED13">
        <v>102.047</v>
      </c>
      <c r="EE13">
        <v>106.46899999999999</v>
      </c>
      <c r="EF13">
        <v>98.414000000000001</v>
      </c>
      <c r="EG13">
        <v>98.515000000000001</v>
      </c>
      <c r="EH13">
        <v>98.231999999999999</v>
      </c>
      <c r="EI13">
        <v>2.1539999999999999</v>
      </c>
      <c r="EJ13">
        <v>0.80400000000000005</v>
      </c>
      <c r="EK13">
        <v>-1.343</v>
      </c>
      <c r="EL13">
        <v>6.27</v>
      </c>
      <c r="EM13">
        <v>4.3</v>
      </c>
      <c r="EN13">
        <v>15.423999999999999</v>
      </c>
      <c r="EO13">
        <v>209.30099999999999</v>
      </c>
      <c r="EP13">
        <v>17.879000000000001</v>
      </c>
      <c r="EQ13">
        <v>-1.2609999999999999</v>
      </c>
      <c r="ER13">
        <v>27.407</v>
      </c>
      <c r="ES13">
        <v>230.90700000000001</v>
      </c>
      <c r="ET13">
        <v>-0.877</v>
      </c>
      <c r="EU13">
        <v>3.4000000000000002E-2</v>
      </c>
      <c r="EV13">
        <v>14.179</v>
      </c>
      <c r="EW13">
        <v>10</v>
      </c>
      <c r="EX13">
        <v>8.1649999999999991</v>
      </c>
      <c r="EY13">
        <v>4.5999999999999999E-2</v>
      </c>
      <c r="EZ13">
        <v>-0.61199999999999999</v>
      </c>
      <c r="FA13">
        <v>-1.9E-2</v>
      </c>
      <c r="FB13">
        <v>-4.5999999999999999E-2</v>
      </c>
      <c r="FC13">
        <v>-3.2000000000000001E-2</v>
      </c>
      <c r="FD13">
        <v>-1.4E-2</v>
      </c>
      <c r="FE13">
        <v>1.343</v>
      </c>
      <c r="FF13">
        <v>0.13600000000000001</v>
      </c>
      <c r="FG13">
        <v>11.923999999999999</v>
      </c>
      <c r="FH13">
        <v>0.24099999999999999</v>
      </c>
      <c r="FI13">
        <v>2095</v>
      </c>
    </row>
    <row r="14" spans="1:165">
      <c r="A14">
        <v>5530</v>
      </c>
      <c r="B14" t="s">
        <v>128</v>
      </c>
      <c r="C14"/>
      <c r="E14"/>
      <c r="F14" s="22">
        <v>1106</v>
      </c>
      <c r="G14" t="s">
        <v>136</v>
      </c>
      <c r="H14" t="s">
        <v>137</v>
      </c>
      <c r="J14">
        <v>18</v>
      </c>
      <c r="K14" s="84">
        <v>20.7</v>
      </c>
      <c r="L14" s="116">
        <v>6.3</v>
      </c>
      <c r="M14" s="66" t="s">
        <v>113</v>
      </c>
      <c r="N14" s="68"/>
      <c r="O14" s="49">
        <v>36.799999999999997</v>
      </c>
      <c r="P14" s="49">
        <v>30.2</v>
      </c>
      <c r="Q14" s="49">
        <v>6.6</v>
      </c>
      <c r="R14" s="52">
        <v>1.6</v>
      </c>
      <c r="S14" s="63" t="s">
        <v>144</v>
      </c>
      <c r="T14" s="120" t="s">
        <v>144</v>
      </c>
      <c r="U14" s="59">
        <v>38.4</v>
      </c>
      <c r="V14" s="49">
        <v>30.2</v>
      </c>
      <c r="W14" s="59">
        <v>8.1999999999999993</v>
      </c>
      <c r="X14" s="58"/>
      <c r="Y14" s="66"/>
      <c r="Z14" s="50">
        <v>11</v>
      </c>
      <c r="AA14" s="50">
        <v>7</v>
      </c>
      <c r="AB14" s="64">
        <v>11</v>
      </c>
      <c r="AC14" s="50">
        <v>11</v>
      </c>
      <c r="AD14" s="50">
        <v>10</v>
      </c>
      <c r="AE14" s="64">
        <v>3</v>
      </c>
      <c r="AF14" s="59">
        <v>6.2919999999999998</v>
      </c>
      <c r="AG14" s="59">
        <v>26.733181818181802</v>
      </c>
      <c r="AH14" s="59">
        <v>48.53</v>
      </c>
      <c r="AI14" s="59">
        <v>31.6168181818182</v>
      </c>
      <c r="AJ14" s="49">
        <v>12.4113636363636</v>
      </c>
      <c r="AK14" s="49">
        <v>19.938636363636402</v>
      </c>
      <c r="AL14" s="49">
        <v>31.545000000000002</v>
      </c>
      <c r="AM14" s="73">
        <v>44</v>
      </c>
      <c r="AN14" s="102"/>
      <c r="AO14" s="119"/>
      <c r="AR14" s="133"/>
      <c r="AS14" s="119"/>
      <c r="AU14">
        <v>86</v>
      </c>
      <c r="AV14">
        <v>6.87</v>
      </c>
      <c r="AW14" s="14">
        <v>28.17</v>
      </c>
      <c r="AX14">
        <v>136.6</v>
      </c>
      <c r="AY14">
        <v>10.48</v>
      </c>
      <c r="AZ14">
        <v>68.81</v>
      </c>
      <c r="BA14">
        <v>251.57</v>
      </c>
      <c r="BB14">
        <v>3.31</v>
      </c>
      <c r="BC14">
        <v>2.63</v>
      </c>
      <c r="BD14">
        <v>2.04</v>
      </c>
      <c r="BE14">
        <v>1.67</v>
      </c>
      <c r="BF14">
        <v>1.69</v>
      </c>
      <c r="BG14">
        <v>2.2400000000000002</v>
      </c>
      <c r="BH14">
        <v>2.95</v>
      </c>
      <c r="BI14">
        <v>3.14</v>
      </c>
      <c r="BJ14">
        <v>3.44</v>
      </c>
      <c r="BK14">
        <v>3.84</v>
      </c>
      <c r="BL14">
        <v>3.73</v>
      </c>
      <c r="BM14">
        <v>3.8</v>
      </c>
      <c r="BN14">
        <v>3.88</v>
      </c>
      <c r="BO14">
        <v>4.1399999999999997</v>
      </c>
      <c r="BP14">
        <v>4.2699999999999996</v>
      </c>
      <c r="BQ14">
        <v>4.18</v>
      </c>
      <c r="BR14">
        <v>4.2699999999999996</v>
      </c>
      <c r="BS14">
        <v>4.45</v>
      </c>
      <c r="BT14">
        <v>4.51</v>
      </c>
      <c r="BU14">
        <v>4.7300000000000004</v>
      </c>
      <c r="BV14">
        <v>5.07</v>
      </c>
      <c r="BW14">
        <v>5.53</v>
      </c>
      <c r="BX14">
        <v>5.87</v>
      </c>
      <c r="BY14">
        <v>5.93</v>
      </c>
      <c r="BZ14">
        <v>6.12</v>
      </c>
      <c r="CA14">
        <v>6.08</v>
      </c>
      <c r="CB14">
        <v>5.69</v>
      </c>
      <c r="CC14">
        <v>5.47</v>
      </c>
      <c r="CD14">
        <v>5.39</v>
      </c>
      <c r="CE14">
        <v>5.68</v>
      </c>
      <c r="CF14">
        <v>5.64</v>
      </c>
      <c r="CG14">
        <v>5.19</v>
      </c>
      <c r="CH14">
        <v>64.180000000000007</v>
      </c>
      <c r="CI14">
        <v>72.41</v>
      </c>
      <c r="CJ14" s="118">
        <v>104.91</v>
      </c>
      <c r="CK14">
        <v>6.36</v>
      </c>
      <c r="CL14">
        <v>18.260000000000002</v>
      </c>
      <c r="CM14">
        <v>12.29</v>
      </c>
      <c r="CN14">
        <v>8.08</v>
      </c>
      <c r="CO14">
        <v>5.61</v>
      </c>
      <c r="CP14">
        <v>4.8099999999999996</v>
      </c>
      <c r="CQ14">
        <v>5.4</v>
      </c>
      <c r="CR14">
        <v>6.04</v>
      </c>
      <c r="CS14">
        <v>5.44</v>
      </c>
      <c r="CT14">
        <v>5.0599999999999996</v>
      </c>
      <c r="CU14">
        <v>4.78</v>
      </c>
      <c r="CV14">
        <v>3.94</v>
      </c>
      <c r="CW14">
        <v>3.4</v>
      </c>
      <c r="CX14">
        <v>2.94</v>
      </c>
      <c r="CY14">
        <v>2.65</v>
      </c>
      <c r="CZ14">
        <v>2.3199999999999998</v>
      </c>
      <c r="DA14">
        <v>1.93</v>
      </c>
      <c r="DB14">
        <v>1.67</v>
      </c>
      <c r="DC14">
        <v>1.47</v>
      </c>
      <c r="DD14">
        <v>1.26</v>
      </c>
      <c r="DE14">
        <v>1.1299999999999999</v>
      </c>
      <c r="DF14">
        <v>1.02</v>
      </c>
      <c r="DG14">
        <v>0.94</v>
      </c>
      <c r="DH14">
        <v>0.85</v>
      </c>
      <c r="DI14">
        <v>0.73</v>
      </c>
      <c r="DJ14">
        <v>0.64</v>
      </c>
      <c r="DK14">
        <v>0.53</v>
      </c>
      <c r="DL14">
        <v>0.42</v>
      </c>
      <c r="DM14">
        <v>0.35</v>
      </c>
      <c r="DN14">
        <v>0.28999999999999998</v>
      </c>
      <c r="DO14">
        <v>0.26</v>
      </c>
      <c r="DP14">
        <v>0.22</v>
      </c>
      <c r="DQ14">
        <v>0.17</v>
      </c>
      <c r="DR14" s="118">
        <v>0.4</v>
      </c>
      <c r="DS14">
        <v>18.420000000000002</v>
      </c>
      <c r="DT14">
        <v>16.48</v>
      </c>
      <c r="DU14" s="84">
        <v>1.93</v>
      </c>
      <c r="DV14">
        <v>11226.856</v>
      </c>
      <c r="DW14">
        <v>2.762</v>
      </c>
      <c r="DX14">
        <v>0</v>
      </c>
      <c r="DY14">
        <v>0</v>
      </c>
      <c r="DZ14">
        <v>1.1859999999999999</v>
      </c>
      <c r="EA14">
        <v>1.1000000000000001</v>
      </c>
      <c r="EB14">
        <v>0.67600000000000005</v>
      </c>
      <c r="EC14">
        <v>130.82300000000001</v>
      </c>
      <c r="ED14">
        <v>128.77600000000001</v>
      </c>
      <c r="EE14">
        <v>133.601</v>
      </c>
      <c r="EF14">
        <v>98.507000000000005</v>
      </c>
      <c r="EG14">
        <v>97.89</v>
      </c>
      <c r="EH14">
        <v>98.775000000000006</v>
      </c>
      <c r="EI14">
        <v>1.3979999999999999</v>
      </c>
      <c r="EJ14">
        <v>-0.10100000000000001</v>
      </c>
      <c r="EK14">
        <v>-2.3E-2</v>
      </c>
      <c r="EL14">
        <v>1.2090000000000001</v>
      </c>
      <c r="EM14">
        <v>0.221</v>
      </c>
      <c r="EN14">
        <v>0.45300000000000001</v>
      </c>
      <c r="EO14">
        <v>343.709</v>
      </c>
      <c r="EP14">
        <v>4.0170000000000003</v>
      </c>
      <c r="EQ14">
        <v>10.316000000000001</v>
      </c>
      <c r="ER14">
        <v>27.661000000000001</v>
      </c>
      <c r="ES14">
        <v>70.242999999999995</v>
      </c>
      <c r="ET14">
        <v>-0.877</v>
      </c>
      <c r="EU14">
        <v>3.4000000000000002E-2</v>
      </c>
      <c r="EV14">
        <v>34.779000000000003</v>
      </c>
      <c r="EW14">
        <v>10</v>
      </c>
      <c r="EX14">
        <v>24.827000000000002</v>
      </c>
      <c r="EY14">
        <v>-9.6000000000000002E-2</v>
      </c>
      <c r="EZ14">
        <v>0.51</v>
      </c>
      <c r="FA14">
        <v>0.439</v>
      </c>
      <c r="FB14">
        <v>0.17699999999999999</v>
      </c>
      <c r="FC14">
        <v>0.441</v>
      </c>
      <c r="FD14">
        <v>0.126</v>
      </c>
      <c r="FE14">
        <v>2.3E-2</v>
      </c>
      <c r="FF14">
        <v>2E-3</v>
      </c>
      <c r="FG14">
        <v>1.53</v>
      </c>
      <c r="FH14">
        <v>3.1E-2</v>
      </c>
      <c r="FI14">
        <v>1070</v>
      </c>
    </row>
    <row r="15" spans="1:165">
      <c r="C15"/>
      <c r="E15"/>
      <c r="F15" s="22"/>
      <c r="J15">
        <v>18</v>
      </c>
      <c r="L15" s="116">
        <v>4.5</v>
      </c>
      <c r="M15" s="66" t="s">
        <v>114</v>
      </c>
      <c r="N15" s="68"/>
      <c r="O15" s="49">
        <v>29.33</v>
      </c>
      <c r="P15" s="49">
        <v>22.83</v>
      </c>
      <c r="Q15" s="49">
        <v>6.5</v>
      </c>
      <c r="R15" s="52" t="s">
        <v>144</v>
      </c>
      <c r="S15" s="63" t="s">
        <v>144</v>
      </c>
      <c r="T15" s="120" t="s">
        <v>144</v>
      </c>
      <c r="U15" s="59">
        <v>29.33</v>
      </c>
      <c r="V15" s="49">
        <v>22.83</v>
      </c>
      <c r="W15" s="59">
        <v>6.5</v>
      </c>
      <c r="X15" s="58"/>
      <c r="Y15" s="66"/>
      <c r="Z15" s="50">
        <v>11</v>
      </c>
      <c r="AA15" s="50">
        <v>10</v>
      </c>
      <c r="AB15" s="64">
        <v>47</v>
      </c>
      <c r="AC15" s="50">
        <v>11</v>
      </c>
      <c r="AD15" s="50">
        <v>13</v>
      </c>
      <c r="AE15" s="64">
        <v>31</v>
      </c>
      <c r="AF15" s="59">
        <v>4.4845476190476203</v>
      </c>
      <c r="AG15" s="59">
        <v>26.851190476190499</v>
      </c>
      <c r="AH15" s="59">
        <v>46.37</v>
      </c>
      <c r="AI15" s="59">
        <v>30.042857142857098</v>
      </c>
      <c r="AJ15" s="49">
        <v>4.3642857142857201</v>
      </c>
      <c r="AK15" s="49">
        <v>20.8380952380952</v>
      </c>
      <c r="AL15" s="49">
        <v>30.14</v>
      </c>
      <c r="AM15" s="65">
        <v>42</v>
      </c>
      <c r="AN15" s="102"/>
      <c r="AO15" s="119"/>
      <c r="AR15" s="133"/>
      <c r="AS15" s="119"/>
      <c r="AU15">
        <v>98</v>
      </c>
      <c r="AV15">
        <v>4.99</v>
      </c>
      <c r="AW15" s="14">
        <v>27.91</v>
      </c>
      <c r="AX15">
        <v>78.290000000000006</v>
      </c>
      <c r="AY15">
        <v>33.78</v>
      </c>
      <c r="AZ15">
        <v>211.04</v>
      </c>
      <c r="BA15">
        <v>400.29</v>
      </c>
      <c r="BB15">
        <v>1.22</v>
      </c>
      <c r="BC15">
        <v>1</v>
      </c>
      <c r="BD15">
        <v>0.79</v>
      </c>
      <c r="BE15">
        <v>0.66</v>
      </c>
      <c r="BF15">
        <v>0.65</v>
      </c>
      <c r="BG15">
        <v>0.79</v>
      </c>
      <c r="BH15">
        <v>0.97</v>
      </c>
      <c r="BI15">
        <v>0.99</v>
      </c>
      <c r="BJ15">
        <v>1.02</v>
      </c>
      <c r="BK15">
        <v>1.1000000000000001</v>
      </c>
      <c r="BL15">
        <v>1.08</v>
      </c>
      <c r="BM15">
        <v>1.1100000000000001</v>
      </c>
      <c r="BN15">
        <v>1.1399999999999999</v>
      </c>
      <c r="BO15">
        <v>1.17</v>
      </c>
      <c r="BP15">
        <v>1.17</v>
      </c>
      <c r="BQ15">
        <v>1.1200000000000001</v>
      </c>
      <c r="BR15">
        <v>1.1000000000000001</v>
      </c>
      <c r="BS15">
        <v>1.0900000000000001</v>
      </c>
      <c r="BT15">
        <v>1.06</v>
      </c>
      <c r="BU15">
        <v>1.08</v>
      </c>
      <c r="BV15">
        <v>1.1100000000000001</v>
      </c>
      <c r="BW15">
        <v>1.1599999999999999</v>
      </c>
      <c r="BX15">
        <v>1.24</v>
      </c>
      <c r="BY15">
        <v>1.36</v>
      </c>
      <c r="BZ15">
        <v>1.59</v>
      </c>
      <c r="CA15">
        <v>1.91</v>
      </c>
      <c r="CB15">
        <v>2.4</v>
      </c>
      <c r="CC15">
        <v>3.24</v>
      </c>
      <c r="CD15">
        <v>5</v>
      </c>
      <c r="CE15">
        <v>8.27</v>
      </c>
      <c r="CF15">
        <v>12.11</v>
      </c>
      <c r="CG15">
        <v>18.600000000000001</v>
      </c>
      <c r="CH15">
        <v>19.22</v>
      </c>
      <c r="CI15">
        <v>59.07</v>
      </c>
      <c r="CJ15" s="118">
        <v>36.5</v>
      </c>
      <c r="CK15">
        <v>5.53</v>
      </c>
      <c r="CL15">
        <v>6.72</v>
      </c>
      <c r="CM15">
        <v>4.66</v>
      </c>
      <c r="CN15">
        <v>3.14</v>
      </c>
      <c r="CO15">
        <v>2.21</v>
      </c>
      <c r="CP15">
        <v>1.84</v>
      </c>
      <c r="CQ15">
        <v>1.91</v>
      </c>
      <c r="CR15">
        <v>1.99</v>
      </c>
      <c r="CS15">
        <v>1.72</v>
      </c>
      <c r="CT15">
        <v>1.5</v>
      </c>
      <c r="CU15">
        <v>1.37</v>
      </c>
      <c r="CV15">
        <v>1.1399999999999999</v>
      </c>
      <c r="CW15">
        <v>1</v>
      </c>
      <c r="CX15">
        <v>0.86</v>
      </c>
      <c r="CY15">
        <v>0.75</v>
      </c>
      <c r="CZ15">
        <v>0.64</v>
      </c>
      <c r="DA15">
        <v>0.51</v>
      </c>
      <c r="DB15">
        <v>0.43</v>
      </c>
      <c r="DC15">
        <v>0.36</v>
      </c>
      <c r="DD15">
        <v>0.3</v>
      </c>
      <c r="DE15">
        <v>0.26</v>
      </c>
      <c r="DF15">
        <v>0.22</v>
      </c>
      <c r="DG15">
        <v>0.2</v>
      </c>
      <c r="DH15">
        <v>0.18</v>
      </c>
      <c r="DI15">
        <v>0.17</v>
      </c>
      <c r="DJ15">
        <v>0.17</v>
      </c>
      <c r="DK15">
        <v>0.17</v>
      </c>
      <c r="DL15">
        <v>0.18</v>
      </c>
      <c r="DM15">
        <v>0.21</v>
      </c>
      <c r="DN15">
        <v>0.27</v>
      </c>
      <c r="DO15">
        <v>0.38</v>
      </c>
      <c r="DP15">
        <v>0.47</v>
      </c>
      <c r="DQ15">
        <v>0.61</v>
      </c>
      <c r="DR15" s="118">
        <v>0.67</v>
      </c>
      <c r="DS15">
        <v>8.15</v>
      </c>
      <c r="DT15">
        <v>5.57</v>
      </c>
      <c r="DU15" s="84">
        <v>2.57</v>
      </c>
      <c r="DV15">
        <v>8564.7260000000006</v>
      </c>
      <c r="DW15">
        <v>4.2889999999999997</v>
      </c>
      <c r="DX15">
        <v>0</v>
      </c>
      <c r="DY15">
        <v>0</v>
      </c>
      <c r="DZ15">
        <v>2.077</v>
      </c>
      <c r="EA15">
        <v>1.1910000000000001</v>
      </c>
      <c r="EB15">
        <v>1.6819999999999999</v>
      </c>
      <c r="EC15">
        <v>108.94199999999999</v>
      </c>
      <c r="ED15">
        <v>107.82599999999999</v>
      </c>
      <c r="EE15">
        <v>111.893</v>
      </c>
      <c r="EF15">
        <v>98.953999999999994</v>
      </c>
      <c r="EG15">
        <v>98.974000000000004</v>
      </c>
      <c r="EH15">
        <v>98.873999999999995</v>
      </c>
      <c r="EI15">
        <v>3.8820000000000001</v>
      </c>
      <c r="EJ15">
        <v>1.3220000000000001</v>
      </c>
      <c r="EK15">
        <v>-1.0549999999999999</v>
      </c>
      <c r="EL15">
        <v>1.349</v>
      </c>
      <c r="EM15">
        <v>0.26900000000000002</v>
      </c>
      <c r="EN15">
        <v>2.6930000000000001</v>
      </c>
      <c r="EO15">
        <v>63.289000000000001</v>
      </c>
      <c r="EP15">
        <v>18.579000000000001</v>
      </c>
      <c r="EQ15">
        <v>-3.1440000000000001</v>
      </c>
      <c r="ER15">
        <v>27.457999999999998</v>
      </c>
      <c r="ES15">
        <v>240.02500000000001</v>
      </c>
      <c r="ET15">
        <v>-0.877</v>
      </c>
      <c r="EU15">
        <v>3.4000000000000002E-2</v>
      </c>
      <c r="EV15">
        <v>16.893000000000001</v>
      </c>
      <c r="EW15">
        <v>10</v>
      </c>
      <c r="EX15">
        <v>9.8829999999999991</v>
      </c>
      <c r="EY15">
        <v>-0.44600000000000001</v>
      </c>
      <c r="EZ15">
        <v>-0.29599999999999999</v>
      </c>
      <c r="FA15">
        <v>0.159</v>
      </c>
      <c r="FB15">
        <v>0.23100000000000001</v>
      </c>
      <c r="FC15">
        <v>0.22700000000000001</v>
      </c>
      <c r="FD15">
        <v>9.4E-2</v>
      </c>
      <c r="FE15">
        <v>1.0549999999999999</v>
      </c>
      <c r="FF15">
        <v>0.107</v>
      </c>
      <c r="FG15">
        <v>3.9620000000000002</v>
      </c>
      <c r="FH15">
        <v>0.08</v>
      </c>
      <c r="FI15">
        <v>1273</v>
      </c>
    </row>
    <row r="16" spans="1:165">
      <c r="C16"/>
      <c r="E16"/>
      <c r="F16" s="22"/>
      <c r="G16" s="18"/>
      <c r="H16" s="18"/>
      <c r="J16">
        <v>18</v>
      </c>
      <c r="L16" s="116">
        <v>1.96</v>
      </c>
      <c r="M16" s="66" t="s">
        <v>115</v>
      </c>
      <c r="N16" s="68" t="s">
        <v>144</v>
      </c>
      <c r="O16" s="49">
        <v>12.91</v>
      </c>
      <c r="P16" s="49">
        <v>9.39</v>
      </c>
      <c r="Q16" s="49">
        <v>3.52</v>
      </c>
      <c r="R16" s="52" t="s">
        <v>144</v>
      </c>
      <c r="S16" s="63" t="s">
        <v>144</v>
      </c>
      <c r="T16" s="120" t="s">
        <v>144</v>
      </c>
      <c r="U16" s="59">
        <v>12.91</v>
      </c>
      <c r="V16" s="49">
        <v>9.39</v>
      </c>
      <c r="W16" s="59">
        <v>3.52</v>
      </c>
      <c r="X16" s="58"/>
      <c r="Y16" s="66"/>
      <c r="Z16" s="50">
        <v>11</v>
      </c>
      <c r="AA16" s="50">
        <v>14</v>
      </c>
      <c r="AB16" s="64">
        <v>47</v>
      </c>
      <c r="AC16" s="50">
        <v>11</v>
      </c>
      <c r="AD16" s="50">
        <v>17</v>
      </c>
      <c r="AE16" s="64">
        <v>35</v>
      </c>
      <c r="AF16" s="59">
        <v>1.97625581395349</v>
      </c>
      <c r="AG16" s="59">
        <v>26.927441860465098</v>
      </c>
      <c r="AH16" s="59">
        <v>46.194186046511597</v>
      </c>
      <c r="AI16" s="59">
        <v>29.9151162790698</v>
      </c>
      <c r="AJ16" s="49">
        <v>2.9302325581395401</v>
      </c>
      <c r="AK16" s="49">
        <v>20.8906976744186</v>
      </c>
      <c r="AL16" s="49">
        <v>30.026976744186001</v>
      </c>
      <c r="AM16" s="65">
        <v>43</v>
      </c>
      <c r="AN16" s="102">
        <f>AVERAGE(1.0402,1.1105,1.1138)</f>
        <v>1.0881666666666667</v>
      </c>
      <c r="AO16" s="119">
        <f>STDEV(1.0402,1.1105,1.1138)/SQRT(3)</f>
        <v>2.4002245265345012E-2</v>
      </c>
      <c r="AP16" s="118">
        <v>1.17</v>
      </c>
      <c r="AQ16" s="84">
        <v>0.03</v>
      </c>
      <c r="AR16" s="133">
        <f>AVERAGE([1]Sheet1!$H$9,[1]Sheet1!$H$10,[1]Sheet1!$H$11,[1]Sheet1!$H$12,[1]Sheet1!$H$13)</f>
        <v>0.81600000000000006</v>
      </c>
      <c r="AS16" s="119">
        <f>STDEV([1]Sheet1!$H$9,[1]Sheet1!$H$10,[1]Sheet1!$H$11,[1]Sheet1!$H$12,[1]Sheet1!$H$13)/SQRT(5)</f>
        <v>8.8124911347473286E-2</v>
      </c>
      <c r="AU16">
        <v>79</v>
      </c>
      <c r="AV16">
        <v>2.44</v>
      </c>
      <c r="AW16" s="14">
        <v>27.88</v>
      </c>
      <c r="AX16">
        <v>15.98</v>
      </c>
      <c r="AY16">
        <v>3.88</v>
      </c>
      <c r="AZ16">
        <v>24.35</v>
      </c>
      <c r="BA16">
        <v>152.91</v>
      </c>
      <c r="BB16">
        <v>1.3</v>
      </c>
      <c r="BC16">
        <v>0.92</v>
      </c>
      <c r="BD16">
        <v>0.61</v>
      </c>
      <c r="BE16">
        <v>0.42</v>
      </c>
      <c r="BF16">
        <v>0.38</v>
      </c>
      <c r="BG16">
        <v>0.47</v>
      </c>
      <c r="BH16">
        <v>0.6</v>
      </c>
      <c r="BI16">
        <v>0.56000000000000005</v>
      </c>
      <c r="BJ16">
        <v>0.55000000000000004</v>
      </c>
      <c r="BK16">
        <v>0.57999999999999996</v>
      </c>
      <c r="BL16">
        <v>0.53</v>
      </c>
      <c r="BM16">
        <v>0.53</v>
      </c>
      <c r="BN16">
        <v>0.53</v>
      </c>
      <c r="BO16">
        <v>0.52</v>
      </c>
      <c r="BP16">
        <v>0.52</v>
      </c>
      <c r="BQ16">
        <v>0.49</v>
      </c>
      <c r="BR16">
        <v>0.48</v>
      </c>
      <c r="BS16">
        <v>0.48</v>
      </c>
      <c r="BT16">
        <v>0.47</v>
      </c>
      <c r="BU16">
        <v>0.47</v>
      </c>
      <c r="BV16">
        <v>0.46</v>
      </c>
      <c r="BW16">
        <v>0.44</v>
      </c>
      <c r="BX16">
        <v>0.41</v>
      </c>
      <c r="BY16">
        <v>0.38</v>
      </c>
      <c r="BZ16">
        <v>0.36</v>
      </c>
      <c r="CA16">
        <v>0.33</v>
      </c>
      <c r="CB16">
        <v>0.3</v>
      </c>
      <c r="CC16">
        <v>0.28000000000000003</v>
      </c>
      <c r="CD16">
        <v>0.31</v>
      </c>
      <c r="CE16">
        <v>0.35</v>
      </c>
      <c r="CF16">
        <v>0.4</v>
      </c>
      <c r="CG16">
        <v>0.55000000000000004</v>
      </c>
      <c r="CH16">
        <v>10.95</v>
      </c>
      <c r="CI16">
        <v>5.04</v>
      </c>
      <c r="CJ16" s="118">
        <v>24.58</v>
      </c>
      <c r="CK16">
        <v>3.69</v>
      </c>
      <c r="CL16">
        <v>7.18</v>
      </c>
      <c r="CM16">
        <v>4.3099999999999996</v>
      </c>
      <c r="CN16">
        <v>2.42</v>
      </c>
      <c r="CO16">
        <v>1.42</v>
      </c>
      <c r="CP16">
        <v>1.07</v>
      </c>
      <c r="CQ16">
        <v>1.1399999999999999</v>
      </c>
      <c r="CR16">
        <v>1.23</v>
      </c>
      <c r="CS16">
        <v>0.97</v>
      </c>
      <c r="CT16">
        <v>0.81</v>
      </c>
      <c r="CU16">
        <v>0.72</v>
      </c>
      <c r="CV16">
        <v>0.56000000000000005</v>
      </c>
      <c r="CW16">
        <v>0.48</v>
      </c>
      <c r="CX16">
        <v>0.4</v>
      </c>
      <c r="CY16">
        <v>0.33</v>
      </c>
      <c r="CZ16">
        <v>0.28000000000000003</v>
      </c>
      <c r="DA16">
        <v>0.23</v>
      </c>
      <c r="DB16">
        <v>0.19</v>
      </c>
      <c r="DC16">
        <v>0.16</v>
      </c>
      <c r="DD16">
        <v>0.13</v>
      </c>
      <c r="DE16">
        <v>0.11</v>
      </c>
      <c r="DF16">
        <v>0.09</v>
      </c>
      <c r="DG16">
        <v>0.08</v>
      </c>
      <c r="DH16">
        <v>0.06</v>
      </c>
      <c r="DI16">
        <v>0.05</v>
      </c>
      <c r="DJ16">
        <v>0.04</v>
      </c>
      <c r="DK16">
        <v>0.03</v>
      </c>
      <c r="DL16">
        <v>0.02</v>
      </c>
      <c r="DM16">
        <v>0.02</v>
      </c>
      <c r="DN16">
        <v>0.02</v>
      </c>
      <c r="DO16">
        <v>0.02</v>
      </c>
      <c r="DP16">
        <v>0.02</v>
      </c>
      <c r="DQ16">
        <v>0.02</v>
      </c>
      <c r="DR16" s="118">
        <v>0.76</v>
      </c>
      <c r="DS16">
        <v>5.39</v>
      </c>
      <c r="DT16">
        <v>3.53</v>
      </c>
      <c r="DU16" s="84">
        <v>1.86</v>
      </c>
      <c r="DV16">
        <v>5404.9009999999998</v>
      </c>
      <c r="DW16">
        <v>24.027999999999999</v>
      </c>
      <c r="DX16">
        <v>0</v>
      </c>
      <c r="DY16">
        <v>0</v>
      </c>
      <c r="DZ16">
        <v>2.2970000000000002</v>
      </c>
      <c r="EA16">
        <v>4.1369999999999996</v>
      </c>
      <c r="EB16">
        <v>2.948</v>
      </c>
      <c r="EC16">
        <v>87.058000000000007</v>
      </c>
      <c r="ED16">
        <v>84.539000000000001</v>
      </c>
      <c r="EE16">
        <v>89.852000000000004</v>
      </c>
      <c r="EF16">
        <v>98.215999999999994</v>
      </c>
      <c r="EG16">
        <v>97.853999999999999</v>
      </c>
      <c r="EH16">
        <v>96.8</v>
      </c>
      <c r="EI16">
        <v>3.867</v>
      </c>
      <c r="EJ16">
        <v>6.4000000000000001E-2</v>
      </c>
      <c r="EK16">
        <v>-2.4529999999999998</v>
      </c>
      <c r="EL16">
        <v>16.977</v>
      </c>
      <c r="EM16">
        <v>0.51</v>
      </c>
      <c r="EN16">
        <v>8.6780000000000008</v>
      </c>
      <c r="EO16">
        <v>314.65100000000001</v>
      </c>
      <c r="EP16">
        <v>16.262</v>
      </c>
      <c r="EQ16">
        <v>-4.2409999999999997</v>
      </c>
      <c r="ER16">
        <v>27.497</v>
      </c>
      <c r="ES16">
        <v>248.28399999999999</v>
      </c>
      <c r="ET16">
        <v>-0.877</v>
      </c>
      <c r="EU16">
        <v>3.4000000000000002E-2</v>
      </c>
      <c r="EV16">
        <v>7.9210000000000003</v>
      </c>
      <c r="EW16">
        <v>10</v>
      </c>
      <c r="EX16">
        <v>4.6559999999999997</v>
      </c>
      <c r="EY16">
        <v>9.0999999999999998E-2</v>
      </c>
      <c r="EZ16">
        <v>1.7000000000000001E-2</v>
      </c>
      <c r="FA16">
        <v>7.4999999999999997E-2</v>
      </c>
      <c r="FB16">
        <v>-0.36</v>
      </c>
      <c r="FC16">
        <v>0.22900000000000001</v>
      </c>
      <c r="FD16">
        <v>9.5000000000000001E-2</v>
      </c>
      <c r="FE16">
        <v>2.4529999999999998</v>
      </c>
      <c r="FF16">
        <v>0.248</v>
      </c>
      <c r="FG16">
        <v>14.760999999999999</v>
      </c>
      <c r="FH16">
        <v>0.29799999999999999</v>
      </c>
      <c r="FI16">
        <v>1771</v>
      </c>
    </row>
    <row r="17" spans="1:165">
      <c r="A17">
        <v>5531</v>
      </c>
      <c r="B17" t="s">
        <v>128</v>
      </c>
      <c r="C17"/>
      <c r="E17"/>
      <c r="F17" s="22">
        <v>1200</v>
      </c>
      <c r="G17" t="s">
        <v>138</v>
      </c>
      <c r="H17" t="s">
        <v>139</v>
      </c>
      <c r="J17">
        <v>30</v>
      </c>
      <c r="K17" s="84">
        <v>18</v>
      </c>
      <c r="L17" s="116">
        <v>5.41</v>
      </c>
      <c r="M17" s="66" t="s">
        <v>116</v>
      </c>
      <c r="N17" s="68"/>
      <c r="O17" s="49">
        <v>53.5</v>
      </c>
      <c r="P17" s="49">
        <v>44.25</v>
      </c>
      <c r="Q17" s="49">
        <v>9.25</v>
      </c>
      <c r="R17" s="52">
        <v>1.82</v>
      </c>
      <c r="S17" s="63" t="s">
        <v>144</v>
      </c>
      <c r="T17" s="120" t="s">
        <v>144</v>
      </c>
      <c r="U17" s="59">
        <v>55.32</v>
      </c>
      <c r="V17" s="49">
        <v>44.25</v>
      </c>
      <c r="W17" s="59">
        <v>11.07</v>
      </c>
      <c r="X17" s="58"/>
      <c r="Y17" s="66"/>
      <c r="Z17" s="50">
        <v>12</v>
      </c>
      <c r="AA17" s="50">
        <v>9</v>
      </c>
      <c r="AB17" s="64">
        <v>34</v>
      </c>
      <c r="AC17" s="50">
        <v>12</v>
      </c>
      <c r="AD17" s="50">
        <v>11</v>
      </c>
      <c r="AE17" s="64">
        <v>37</v>
      </c>
      <c r="AF17" s="59">
        <v>5.4063437499999996</v>
      </c>
      <c r="AG17" s="59">
        <v>26.870312500000001</v>
      </c>
      <c r="AH17" s="59">
        <v>46.234375</v>
      </c>
      <c r="AI17" s="59">
        <v>29.943750000000001</v>
      </c>
      <c r="AJ17" s="49">
        <v>15.8125</v>
      </c>
      <c r="AK17" s="49">
        <v>20.884374999999999</v>
      </c>
      <c r="AL17" s="49">
        <v>30.052187499999999</v>
      </c>
      <c r="AM17" s="65">
        <v>32</v>
      </c>
      <c r="AN17" s="102"/>
      <c r="AO17" s="119"/>
      <c r="AP17"/>
      <c r="AR17" s="20"/>
      <c r="AS17" s="119"/>
      <c r="AU17">
        <v>90</v>
      </c>
      <c r="AV17">
        <v>5.97</v>
      </c>
      <c r="AW17" s="14">
        <v>29.27</v>
      </c>
      <c r="AX17">
        <v>218.37</v>
      </c>
      <c r="AY17">
        <v>14</v>
      </c>
      <c r="AZ17">
        <v>103.03</v>
      </c>
      <c r="BA17">
        <v>308.62</v>
      </c>
      <c r="BB17">
        <v>4.45</v>
      </c>
      <c r="BC17">
        <v>3.44</v>
      </c>
      <c r="BD17">
        <v>2.59</v>
      </c>
      <c r="BE17">
        <v>2.04</v>
      </c>
      <c r="BF17">
        <v>2.0099999999999998</v>
      </c>
      <c r="BG17">
        <v>2.65</v>
      </c>
      <c r="BH17">
        <v>3.51</v>
      </c>
      <c r="BI17">
        <v>3.75</v>
      </c>
      <c r="BJ17">
        <v>4.2</v>
      </c>
      <c r="BK17">
        <v>4.7699999999999996</v>
      </c>
      <c r="BL17">
        <v>4.66</v>
      </c>
      <c r="BM17">
        <v>4.82</v>
      </c>
      <c r="BN17">
        <v>5</v>
      </c>
      <c r="BO17">
        <v>5.47</v>
      </c>
      <c r="BP17">
        <v>5.78</v>
      </c>
      <c r="BQ17">
        <v>5.8</v>
      </c>
      <c r="BR17">
        <v>6.01</v>
      </c>
      <c r="BS17">
        <v>6.37</v>
      </c>
      <c r="BT17">
        <v>6.55</v>
      </c>
      <c r="BU17">
        <v>6.96</v>
      </c>
      <c r="BV17">
        <v>7.49</v>
      </c>
      <c r="BW17">
        <v>8.17</v>
      </c>
      <c r="BX17">
        <v>8.7200000000000006</v>
      </c>
      <c r="BY17">
        <v>9</v>
      </c>
      <c r="BZ17">
        <v>9.65</v>
      </c>
      <c r="CA17">
        <v>10.32</v>
      </c>
      <c r="CB17">
        <v>10.86</v>
      </c>
      <c r="CC17">
        <v>11.42</v>
      </c>
      <c r="CD17">
        <v>12.01</v>
      </c>
      <c r="CE17">
        <v>13.33</v>
      </c>
      <c r="CF17">
        <v>13.9</v>
      </c>
      <c r="CG17">
        <v>12.68</v>
      </c>
      <c r="CH17">
        <v>83.87</v>
      </c>
      <c r="CI17">
        <v>134.5</v>
      </c>
      <c r="CJ17" s="118">
        <v>136.91999999999999</v>
      </c>
      <c r="CK17">
        <v>6.51</v>
      </c>
      <c r="CL17">
        <v>24.59</v>
      </c>
      <c r="CM17">
        <v>16.11</v>
      </c>
      <c r="CN17">
        <v>10.25</v>
      </c>
      <c r="CO17">
        <v>6.87</v>
      </c>
      <c r="CP17">
        <v>5.73</v>
      </c>
      <c r="CQ17">
        <v>6.4</v>
      </c>
      <c r="CR17">
        <v>7.19</v>
      </c>
      <c r="CS17">
        <v>6.49</v>
      </c>
      <c r="CT17">
        <v>6.17</v>
      </c>
      <c r="CU17">
        <v>5.93</v>
      </c>
      <c r="CV17">
        <v>4.92</v>
      </c>
      <c r="CW17">
        <v>4.3099999999999996</v>
      </c>
      <c r="CX17">
        <v>3.79</v>
      </c>
      <c r="CY17">
        <v>3.51</v>
      </c>
      <c r="CZ17">
        <v>3.15</v>
      </c>
      <c r="DA17">
        <v>2.67</v>
      </c>
      <c r="DB17">
        <v>2.35</v>
      </c>
      <c r="DC17">
        <v>2.11</v>
      </c>
      <c r="DD17">
        <v>1.84</v>
      </c>
      <c r="DE17">
        <v>1.65</v>
      </c>
      <c r="DF17">
        <v>1.51</v>
      </c>
      <c r="DG17">
        <v>1.39</v>
      </c>
      <c r="DH17">
        <v>1.26</v>
      </c>
      <c r="DI17">
        <v>1.1000000000000001</v>
      </c>
      <c r="DJ17">
        <v>1</v>
      </c>
      <c r="DK17">
        <v>0.91</v>
      </c>
      <c r="DL17">
        <v>0.81</v>
      </c>
      <c r="DM17">
        <v>0.72</v>
      </c>
      <c r="DN17">
        <v>0.64</v>
      </c>
      <c r="DO17">
        <v>0.61</v>
      </c>
      <c r="DP17">
        <v>0.53</v>
      </c>
      <c r="DQ17">
        <v>0.41</v>
      </c>
      <c r="DR17" s="118">
        <v>0.32</v>
      </c>
      <c r="DS17">
        <v>22.63</v>
      </c>
      <c r="DT17">
        <v>21.6</v>
      </c>
      <c r="DU17" s="84">
        <v>1.03</v>
      </c>
      <c r="DV17">
        <v>10032.064</v>
      </c>
      <c r="DW17">
        <v>6.4020000000000001</v>
      </c>
      <c r="DX17">
        <v>0</v>
      </c>
      <c r="DY17">
        <v>0</v>
      </c>
      <c r="DZ17">
        <v>2.5659999999999998</v>
      </c>
      <c r="EA17">
        <v>1.9490000000000001</v>
      </c>
      <c r="EB17">
        <v>1.877</v>
      </c>
      <c r="EC17">
        <v>138.95500000000001</v>
      </c>
      <c r="ED17">
        <v>136.46</v>
      </c>
      <c r="EE17">
        <v>141.429</v>
      </c>
      <c r="EF17">
        <v>96.569000000000003</v>
      </c>
      <c r="EG17">
        <v>98.113</v>
      </c>
      <c r="EH17">
        <v>96.951999999999998</v>
      </c>
      <c r="EI17">
        <v>5.3079999999999998</v>
      </c>
      <c r="EJ17">
        <v>-1.042</v>
      </c>
      <c r="EK17">
        <v>1.6859999999999999</v>
      </c>
      <c r="EL17">
        <v>3.7719999999999998</v>
      </c>
      <c r="EM17">
        <v>-0.86899999999999999</v>
      </c>
      <c r="EN17">
        <v>3.3479999999999999</v>
      </c>
      <c r="EO17">
        <v>284.262</v>
      </c>
      <c r="EP17">
        <v>3.835</v>
      </c>
      <c r="EQ17">
        <v>0.97799999999999998</v>
      </c>
      <c r="ER17">
        <v>28.164999999999999</v>
      </c>
      <c r="ES17">
        <v>129.02199999999999</v>
      </c>
      <c r="ET17">
        <v>-0.877</v>
      </c>
      <c r="EU17">
        <v>3.4000000000000002E-2</v>
      </c>
      <c r="EV17">
        <v>45.231000000000002</v>
      </c>
      <c r="EW17">
        <v>10</v>
      </c>
      <c r="EX17">
        <v>32.51</v>
      </c>
      <c r="EY17">
        <v>1.9450000000000001</v>
      </c>
      <c r="EZ17">
        <v>-1.1619999999999999</v>
      </c>
      <c r="FA17">
        <v>2.5249999999999999</v>
      </c>
      <c r="FB17">
        <v>0.71699999999999997</v>
      </c>
      <c r="FC17">
        <v>1.9850000000000001</v>
      </c>
      <c r="FD17">
        <v>0.55800000000000005</v>
      </c>
      <c r="FE17">
        <v>-1.6859999999999999</v>
      </c>
      <c r="FF17">
        <v>-0.17</v>
      </c>
      <c r="FG17">
        <v>6.2140000000000004</v>
      </c>
      <c r="FH17">
        <v>0.126</v>
      </c>
      <c r="FI17">
        <v>1259</v>
      </c>
    </row>
    <row r="18" spans="1:165">
      <c r="C18"/>
      <c r="E18"/>
      <c r="F18" s="22"/>
      <c r="J18">
        <v>30</v>
      </c>
      <c r="L18" s="116">
        <v>3.48</v>
      </c>
      <c r="M18" s="66" t="s">
        <v>117</v>
      </c>
      <c r="N18" s="68"/>
      <c r="O18" s="49">
        <v>38.33</v>
      </c>
      <c r="P18" s="49">
        <v>32.17</v>
      </c>
      <c r="Q18" s="49">
        <v>6.17</v>
      </c>
      <c r="R18" s="52" t="s">
        <v>144</v>
      </c>
      <c r="S18" s="63" t="s">
        <v>144</v>
      </c>
      <c r="T18" s="120" t="s">
        <v>144</v>
      </c>
      <c r="U18" s="59">
        <v>38.33</v>
      </c>
      <c r="V18" s="49">
        <v>32.17</v>
      </c>
      <c r="W18" s="59">
        <v>6.17</v>
      </c>
      <c r="X18" s="58"/>
      <c r="Y18" s="66"/>
      <c r="Z18" s="50">
        <v>12</v>
      </c>
      <c r="AA18" s="50">
        <v>12</v>
      </c>
      <c r="AB18" s="64">
        <v>33</v>
      </c>
      <c r="AC18" s="50">
        <v>12</v>
      </c>
      <c r="AD18" s="50">
        <v>14</v>
      </c>
      <c r="AE18" s="64">
        <v>26</v>
      </c>
      <c r="AF18" s="59">
        <v>3.5002758620689698</v>
      </c>
      <c r="AG18" s="59">
        <v>26.906206896551701</v>
      </c>
      <c r="AH18" s="59">
        <v>44.252758620689697</v>
      </c>
      <c r="AI18" s="59">
        <v>28.514137931034501</v>
      </c>
      <c r="AJ18" s="49">
        <v>8.5517241379310303</v>
      </c>
      <c r="AK18" s="49">
        <v>21.820689655172401</v>
      </c>
      <c r="AL18" s="49">
        <v>28.763103448275899</v>
      </c>
      <c r="AM18" s="65">
        <v>29</v>
      </c>
      <c r="AN18" s="102"/>
      <c r="AO18" s="119"/>
      <c r="AP18"/>
      <c r="AR18" s="20"/>
      <c r="AS18" s="119"/>
      <c r="AU18">
        <v>72</v>
      </c>
      <c r="AV18">
        <v>4.0199999999999996</v>
      </c>
      <c r="AW18" s="14">
        <v>29.05</v>
      </c>
      <c r="AX18">
        <v>78.760000000000005</v>
      </c>
      <c r="AY18">
        <v>14.68</v>
      </c>
      <c r="AZ18">
        <v>97.29</v>
      </c>
      <c r="BA18">
        <v>292.83</v>
      </c>
      <c r="BB18">
        <v>2.17</v>
      </c>
      <c r="BC18">
        <v>1.61</v>
      </c>
      <c r="BD18">
        <v>1.1399999999999999</v>
      </c>
      <c r="BE18">
        <v>0.85</v>
      </c>
      <c r="BF18">
        <v>0.8</v>
      </c>
      <c r="BG18">
        <v>1.04</v>
      </c>
      <c r="BH18">
        <v>1.37</v>
      </c>
      <c r="BI18">
        <v>1.41</v>
      </c>
      <c r="BJ18">
        <v>1.5</v>
      </c>
      <c r="BK18">
        <v>1.66</v>
      </c>
      <c r="BL18">
        <v>1.6</v>
      </c>
      <c r="BM18">
        <v>1.66</v>
      </c>
      <c r="BN18">
        <v>1.69</v>
      </c>
      <c r="BO18">
        <v>1.73</v>
      </c>
      <c r="BP18">
        <v>1.76</v>
      </c>
      <c r="BQ18">
        <v>1.71</v>
      </c>
      <c r="BR18">
        <v>1.7</v>
      </c>
      <c r="BS18">
        <v>1.72</v>
      </c>
      <c r="BT18">
        <v>1.71</v>
      </c>
      <c r="BU18">
        <v>1.74</v>
      </c>
      <c r="BV18">
        <v>1.8</v>
      </c>
      <c r="BW18">
        <v>1.9</v>
      </c>
      <c r="BX18">
        <v>2.0099999999999998</v>
      </c>
      <c r="BY18">
        <v>2.13</v>
      </c>
      <c r="BZ18">
        <v>2.36</v>
      </c>
      <c r="CA18">
        <v>2.59</v>
      </c>
      <c r="CB18">
        <v>2.86</v>
      </c>
      <c r="CC18">
        <v>3.41</v>
      </c>
      <c r="CD18">
        <v>4.46</v>
      </c>
      <c r="CE18">
        <v>6.22</v>
      </c>
      <c r="CF18">
        <v>8.08</v>
      </c>
      <c r="CG18">
        <v>10.37</v>
      </c>
      <c r="CH18">
        <v>28.82</v>
      </c>
      <c r="CI18">
        <v>49.93</v>
      </c>
      <c r="CJ18" s="118">
        <v>53.92</v>
      </c>
      <c r="CK18">
        <v>4.8499999999999996</v>
      </c>
      <c r="CL18">
        <v>11.96</v>
      </c>
      <c r="CM18">
        <v>7.53</v>
      </c>
      <c r="CN18">
        <v>4.53</v>
      </c>
      <c r="CO18">
        <v>2.85</v>
      </c>
      <c r="CP18">
        <v>2.2799999999999998</v>
      </c>
      <c r="CQ18">
        <v>2.5099999999999998</v>
      </c>
      <c r="CR18">
        <v>2.81</v>
      </c>
      <c r="CS18">
        <v>2.44</v>
      </c>
      <c r="CT18">
        <v>2.2000000000000002</v>
      </c>
      <c r="CU18">
        <v>2.06</v>
      </c>
      <c r="CV18">
        <v>1.69</v>
      </c>
      <c r="CW18">
        <v>1.48</v>
      </c>
      <c r="CX18">
        <v>1.28</v>
      </c>
      <c r="CY18">
        <v>1.1100000000000001</v>
      </c>
      <c r="CZ18">
        <v>0.96</v>
      </c>
      <c r="DA18">
        <v>0.79</v>
      </c>
      <c r="DB18">
        <v>0.66</v>
      </c>
      <c r="DC18">
        <v>0.56999999999999995</v>
      </c>
      <c r="DD18">
        <v>0.48</v>
      </c>
      <c r="DE18">
        <v>0.41</v>
      </c>
      <c r="DF18">
        <v>0.36</v>
      </c>
      <c r="DG18">
        <v>0.32</v>
      </c>
      <c r="DH18">
        <v>0.28999999999999998</v>
      </c>
      <c r="DI18">
        <v>0.26</v>
      </c>
      <c r="DJ18">
        <v>0.24</v>
      </c>
      <c r="DK18">
        <v>0.23</v>
      </c>
      <c r="DL18">
        <v>0.21</v>
      </c>
      <c r="DM18">
        <v>0.22</v>
      </c>
      <c r="DN18">
        <v>0.24</v>
      </c>
      <c r="DO18">
        <v>0.28000000000000003</v>
      </c>
      <c r="DP18">
        <v>0.31</v>
      </c>
      <c r="DQ18">
        <v>0.34</v>
      </c>
      <c r="DR18" s="118">
        <v>0.56999999999999995</v>
      </c>
      <c r="DS18">
        <v>11.27</v>
      </c>
      <c r="DT18">
        <v>8.17</v>
      </c>
      <c r="DU18" s="84">
        <v>3.1</v>
      </c>
      <c r="DV18">
        <v>7300.36</v>
      </c>
      <c r="DW18">
        <v>5.5490000000000004</v>
      </c>
      <c r="DX18">
        <v>0</v>
      </c>
      <c r="DY18">
        <v>0</v>
      </c>
      <c r="DZ18">
        <v>1.613</v>
      </c>
      <c r="EA18">
        <v>2.4180000000000001</v>
      </c>
      <c r="EB18">
        <v>2.8650000000000002</v>
      </c>
      <c r="EC18">
        <v>113.139</v>
      </c>
      <c r="ED18">
        <v>111.209</v>
      </c>
      <c r="EE18">
        <v>116.56100000000001</v>
      </c>
      <c r="EF18">
        <v>98.38</v>
      </c>
      <c r="EG18">
        <v>98.531999999999996</v>
      </c>
      <c r="EH18">
        <v>98.459000000000003</v>
      </c>
      <c r="EI18">
        <v>2.59</v>
      </c>
      <c r="EJ18">
        <v>1.105</v>
      </c>
      <c r="EK18">
        <v>-3.1920000000000002</v>
      </c>
      <c r="EL18">
        <v>2.2919999999999998</v>
      </c>
      <c r="EM18">
        <v>-2.0110000000000001</v>
      </c>
      <c r="EN18">
        <v>7.9989999999999997</v>
      </c>
      <c r="EO18">
        <v>220.636</v>
      </c>
      <c r="EP18">
        <v>18.657</v>
      </c>
      <c r="EQ18">
        <v>-4.4790000000000001</v>
      </c>
      <c r="ER18">
        <v>27.83</v>
      </c>
      <c r="ES18">
        <v>338.04399999999998</v>
      </c>
      <c r="ET18">
        <v>-0.877</v>
      </c>
      <c r="EU18">
        <v>3.4000000000000002E-2</v>
      </c>
      <c r="EV18">
        <v>19.411000000000001</v>
      </c>
      <c r="EW18">
        <v>10</v>
      </c>
      <c r="EX18">
        <v>10.691000000000001</v>
      </c>
      <c r="EY18">
        <v>-0.17</v>
      </c>
      <c r="EZ18">
        <v>-0.14499999999999999</v>
      </c>
      <c r="FA18">
        <v>-0.104</v>
      </c>
      <c r="FB18">
        <v>-0.11</v>
      </c>
      <c r="FC18">
        <v>-0.11899999999999999</v>
      </c>
      <c r="FD18">
        <v>-5.2999999999999999E-2</v>
      </c>
      <c r="FE18">
        <v>3.1920000000000002</v>
      </c>
      <c r="FF18">
        <v>0.32200000000000001</v>
      </c>
      <c r="FG18">
        <v>6.44</v>
      </c>
      <c r="FH18">
        <v>0.13</v>
      </c>
      <c r="FI18">
        <v>822</v>
      </c>
    </row>
    <row r="19" spans="1:165">
      <c r="C19"/>
      <c r="E19"/>
      <c r="F19" s="22"/>
      <c r="G19" s="19"/>
      <c r="H19" s="19"/>
      <c r="J19">
        <v>30</v>
      </c>
      <c r="L19" s="116">
        <v>1.75</v>
      </c>
      <c r="M19" s="66" t="s">
        <v>118</v>
      </c>
      <c r="N19" s="68" t="s">
        <v>144</v>
      </c>
      <c r="O19" s="49">
        <v>17.63</v>
      </c>
      <c r="P19" s="49">
        <v>13.63</v>
      </c>
      <c r="Q19" s="49">
        <v>4</v>
      </c>
      <c r="R19" s="52" t="s">
        <v>144</v>
      </c>
      <c r="S19" s="63" t="s">
        <v>144</v>
      </c>
      <c r="T19" s="120" t="s">
        <v>144</v>
      </c>
      <c r="U19" s="59">
        <v>17.63</v>
      </c>
      <c r="V19" s="49">
        <v>13.63</v>
      </c>
      <c r="W19" s="59">
        <v>4</v>
      </c>
      <c r="X19" s="58"/>
      <c r="Y19" s="66"/>
      <c r="Z19" s="50">
        <v>12</v>
      </c>
      <c r="AA19" s="50">
        <v>15</v>
      </c>
      <c r="AB19" s="64">
        <v>9</v>
      </c>
      <c r="AC19" s="50">
        <v>12</v>
      </c>
      <c r="AD19" s="50">
        <v>17</v>
      </c>
      <c r="AE19" s="64">
        <v>53</v>
      </c>
      <c r="AF19" s="59">
        <v>1.74097619047619</v>
      </c>
      <c r="AG19" s="59">
        <v>26.724523809523799</v>
      </c>
      <c r="AH19" s="59">
        <v>42.5854761904762</v>
      </c>
      <c r="AI19" s="59">
        <v>27.323571428571402</v>
      </c>
      <c r="AJ19" s="49">
        <v>5.4428571428571404</v>
      </c>
      <c r="AK19" s="49">
        <v>22.728571428571399</v>
      </c>
      <c r="AL19" s="49">
        <v>27.681428571428601</v>
      </c>
      <c r="AM19" s="65">
        <v>42</v>
      </c>
      <c r="AN19" s="102">
        <f>AVERAGE(1.6435,1.4698,1.6433)</f>
        <v>1.5855333333333332</v>
      </c>
      <c r="AO19" s="119">
        <f>STDEV(1.6435,1.4698,1.6433)/SQRT(3)</f>
        <v>5.7866695468502809E-2</v>
      </c>
      <c r="AP19" s="118">
        <v>1.71</v>
      </c>
      <c r="AQ19" s="84">
        <v>0.05</v>
      </c>
      <c r="AR19" s="20">
        <f>AVERAGE([1]Sheet1!$H$14,[1]Sheet1!$H$15)</f>
        <v>1.06</v>
      </c>
      <c r="AS19" s="119">
        <f>STDEV([1]Sheet1!$H$14,[1]Sheet1!$H$15)/SQRT(2)</f>
        <v>0</v>
      </c>
      <c r="AU19">
        <v>93</v>
      </c>
      <c r="AV19">
        <v>2.2599999999999998</v>
      </c>
      <c r="AW19" s="14">
        <v>28.87</v>
      </c>
      <c r="AX19">
        <v>31.88</v>
      </c>
      <c r="AY19">
        <v>4.51</v>
      </c>
      <c r="AZ19">
        <v>31.05</v>
      </c>
      <c r="BA19">
        <v>197.93</v>
      </c>
      <c r="BB19">
        <v>2.2400000000000002</v>
      </c>
      <c r="BC19">
        <v>1.57</v>
      </c>
      <c r="BD19">
        <v>1.03</v>
      </c>
      <c r="BE19">
        <v>0.71</v>
      </c>
      <c r="BF19">
        <v>0.65</v>
      </c>
      <c r="BG19">
        <v>0.87</v>
      </c>
      <c r="BH19">
        <v>1.1599999999999999</v>
      </c>
      <c r="BI19">
        <v>1.1299999999999999</v>
      </c>
      <c r="BJ19">
        <v>1.1599999999999999</v>
      </c>
      <c r="BK19">
        <v>1.25</v>
      </c>
      <c r="BL19">
        <v>1.1299999999999999</v>
      </c>
      <c r="BM19">
        <v>1.1299999999999999</v>
      </c>
      <c r="BN19">
        <v>1.0900000000000001</v>
      </c>
      <c r="BO19">
        <v>1.06</v>
      </c>
      <c r="BP19">
        <v>1.04</v>
      </c>
      <c r="BQ19">
        <v>0.95</v>
      </c>
      <c r="BR19">
        <v>0.91</v>
      </c>
      <c r="BS19">
        <v>0.87</v>
      </c>
      <c r="BT19">
        <v>0.8</v>
      </c>
      <c r="BU19">
        <v>0.74</v>
      </c>
      <c r="BV19">
        <v>0.7</v>
      </c>
      <c r="BW19">
        <v>0.66</v>
      </c>
      <c r="BX19">
        <v>0.64</v>
      </c>
      <c r="BY19">
        <v>0.64</v>
      </c>
      <c r="BZ19">
        <v>0.7</v>
      </c>
      <c r="CA19">
        <v>0.75</v>
      </c>
      <c r="CB19">
        <v>0.77</v>
      </c>
      <c r="CC19">
        <v>0.81</v>
      </c>
      <c r="CD19">
        <v>0.91</v>
      </c>
      <c r="CE19">
        <v>1.07</v>
      </c>
      <c r="CF19">
        <v>1.22</v>
      </c>
      <c r="CG19">
        <v>1.52</v>
      </c>
      <c r="CH19">
        <v>20.74</v>
      </c>
      <c r="CI19">
        <v>11.14</v>
      </c>
      <c r="CJ19" s="118">
        <v>44.34</v>
      </c>
      <c r="CK19">
        <v>3.86</v>
      </c>
      <c r="CL19">
        <v>12.36</v>
      </c>
      <c r="CM19">
        <v>7.35</v>
      </c>
      <c r="CN19">
        <v>4.08</v>
      </c>
      <c r="CO19">
        <v>2.39</v>
      </c>
      <c r="CP19">
        <v>1.85</v>
      </c>
      <c r="CQ19">
        <v>2.09</v>
      </c>
      <c r="CR19">
        <v>2.37</v>
      </c>
      <c r="CS19">
        <v>1.95</v>
      </c>
      <c r="CT19">
        <v>1.7</v>
      </c>
      <c r="CU19">
        <v>1.55</v>
      </c>
      <c r="CV19">
        <v>1.19</v>
      </c>
      <c r="CW19">
        <v>1.01</v>
      </c>
      <c r="CX19">
        <v>0.82</v>
      </c>
      <c r="CY19">
        <v>0.68</v>
      </c>
      <c r="CZ19">
        <v>0.56999999999999995</v>
      </c>
      <c r="DA19">
        <v>0.44</v>
      </c>
      <c r="DB19">
        <v>0.36</v>
      </c>
      <c r="DC19">
        <v>0.28999999999999998</v>
      </c>
      <c r="DD19">
        <v>0.22</v>
      </c>
      <c r="DE19">
        <v>0.18</v>
      </c>
      <c r="DF19">
        <v>0.14000000000000001</v>
      </c>
      <c r="DG19">
        <v>0.11</v>
      </c>
      <c r="DH19">
        <v>0.09</v>
      </c>
      <c r="DI19">
        <v>0.08</v>
      </c>
      <c r="DJ19">
        <v>7.0000000000000007E-2</v>
      </c>
      <c r="DK19">
        <v>7.0000000000000007E-2</v>
      </c>
      <c r="DL19">
        <v>0.06</v>
      </c>
      <c r="DM19">
        <v>0.05</v>
      </c>
      <c r="DN19">
        <v>0.05</v>
      </c>
      <c r="DO19">
        <v>0.05</v>
      </c>
      <c r="DP19">
        <v>0.05</v>
      </c>
      <c r="DQ19">
        <v>0.05</v>
      </c>
      <c r="DR19" s="118">
        <v>0.63</v>
      </c>
      <c r="DS19">
        <v>9.3000000000000007</v>
      </c>
      <c r="DT19">
        <v>6.43</v>
      </c>
      <c r="DU19" s="84">
        <v>2.87</v>
      </c>
      <c r="DV19">
        <v>5097.2969999999996</v>
      </c>
      <c r="DW19">
        <v>11.297000000000001</v>
      </c>
      <c r="DX19">
        <v>0</v>
      </c>
      <c r="DY19">
        <v>0</v>
      </c>
      <c r="DZ19">
        <v>2.976</v>
      </c>
      <c r="EA19">
        <v>10.134</v>
      </c>
      <c r="EB19">
        <v>3.03</v>
      </c>
      <c r="EC19">
        <v>99.132000000000005</v>
      </c>
      <c r="ED19">
        <v>96.451999999999998</v>
      </c>
      <c r="EE19">
        <v>102.23399999999999</v>
      </c>
      <c r="EF19">
        <v>98.204999999999998</v>
      </c>
      <c r="EG19">
        <v>98.204999999999998</v>
      </c>
      <c r="EH19">
        <v>97.866</v>
      </c>
      <c r="EI19">
        <v>7.8879999999999999</v>
      </c>
      <c r="EJ19">
        <v>-0.19800000000000001</v>
      </c>
      <c r="EK19">
        <v>-2.706</v>
      </c>
      <c r="EL19">
        <v>7.9279999999999999</v>
      </c>
      <c r="EM19">
        <v>-0.32700000000000001</v>
      </c>
      <c r="EN19">
        <v>7.6109999999999998</v>
      </c>
      <c r="EO19">
        <v>306.358</v>
      </c>
      <c r="EP19">
        <v>17.457999999999998</v>
      </c>
      <c r="EQ19">
        <v>-3.7280000000000002</v>
      </c>
      <c r="ER19">
        <v>27.617000000000001</v>
      </c>
      <c r="ES19">
        <v>312.97300000000001</v>
      </c>
      <c r="ET19">
        <v>-0.877</v>
      </c>
      <c r="EU19">
        <v>3.4000000000000002E-2</v>
      </c>
      <c r="EV19">
        <v>12.113</v>
      </c>
      <c r="EW19">
        <v>10</v>
      </c>
      <c r="EX19">
        <v>6.1660000000000004</v>
      </c>
      <c r="EY19">
        <v>1.6E-2</v>
      </c>
      <c r="EZ19">
        <v>-0.12</v>
      </c>
      <c r="FA19">
        <v>-0.23100000000000001</v>
      </c>
      <c r="FB19">
        <v>-1.095</v>
      </c>
      <c r="FC19">
        <v>-0.38900000000000001</v>
      </c>
      <c r="FD19">
        <v>-0.191</v>
      </c>
      <c r="FE19">
        <v>2.706</v>
      </c>
      <c r="FF19">
        <v>0.27300000000000002</v>
      </c>
      <c r="FG19">
        <v>11.714</v>
      </c>
      <c r="FH19">
        <v>0.23699999999999999</v>
      </c>
      <c r="FI19">
        <v>1227</v>
      </c>
    </row>
    <row r="20" spans="1:165">
      <c r="A20">
        <v>5532</v>
      </c>
      <c r="B20" t="s">
        <v>128</v>
      </c>
      <c r="C20"/>
      <c r="E20"/>
      <c r="F20" s="22">
        <v>1245</v>
      </c>
      <c r="G20" t="s">
        <v>140</v>
      </c>
      <c r="H20" t="s">
        <v>143</v>
      </c>
      <c r="J20">
        <v>35</v>
      </c>
      <c r="K20" s="84">
        <v>24.6</v>
      </c>
      <c r="L20" s="116">
        <v>6.24</v>
      </c>
      <c r="M20" s="66" t="s">
        <v>119</v>
      </c>
      <c r="N20" s="68"/>
      <c r="O20" s="49">
        <v>171</v>
      </c>
      <c r="P20" s="49">
        <v>142</v>
      </c>
      <c r="Q20" s="49">
        <v>29</v>
      </c>
      <c r="R20" s="52" t="s">
        <v>144</v>
      </c>
      <c r="S20" s="63" t="s">
        <v>144</v>
      </c>
      <c r="T20" s="120" t="s">
        <v>144</v>
      </c>
      <c r="U20" s="59">
        <v>171</v>
      </c>
      <c r="V20" s="49">
        <v>142</v>
      </c>
      <c r="W20" s="59">
        <v>29</v>
      </c>
      <c r="X20" s="58"/>
      <c r="Y20" s="66"/>
      <c r="Z20" s="50">
        <v>13</v>
      </c>
      <c r="AA20" s="50">
        <v>19</v>
      </c>
      <c r="AB20" s="64">
        <v>38</v>
      </c>
      <c r="AC20" s="50">
        <v>13</v>
      </c>
      <c r="AD20" s="50">
        <v>22</v>
      </c>
      <c r="AE20" s="64">
        <v>14</v>
      </c>
      <c r="AF20" s="59">
        <v>6.2357500000000003</v>
      </c>
      <c r="AG20" s="59">
        <v>26.963750000000001</v>
      </c>
      <c r="AH20" s="59">
        <v>44.968499999999999</v>
      </c>
      <c r="AI20" s="59">
        <v>29.027000000000001</v>
      </c>
      <c r="AJ20" s="49">
        <v>23.324999999999999</v>
      </c>
      <c r="AK20" s="49">
        <v>21.43</v>
      </c>
      <c r="AL20" s="49">
        <v>29.230250000000002</v>
      </c>
      <c r="AM20" s="65">
        <v>40</v>
      </c>
      <c r="AN20" s="102"/>
      <c r="AO20" s="119"/>
      <c r="AP20"/>
      <c r="AR20" s="20"/>
      <c r="AS20" s="119"/>
      <c r="AU20">
        <v>90</v>
      </c>
      <c r="AV20">
        <v>6.84</v>
      </c>
      <c r="AW20" s="14">
        <v>29.4</v>
      </c>
      <c r="AX20">
        <v>479.42</v>
      </c>
      <c r="AY20">
        <v>12.86</v>
      </c>
      <c r="AZ20">
        <v>88.09</v>
      </c>
      <c r="BA20">
        <v>249.56</v>
      </c>
      <c r="BB20">
        <v>13.94</v>
      </c>
      <c r="BC20">
        <v>9.64</v>
      </c>
      <c r="BD20">
        <v>6.31</v>
      </c>
      <c r="BE20">
        <v>4.3600000000000003</v>
      </c>
      <c r="BF20">
        <v>4</v>
      </c>
      <c r="BG20">
        <v>5.48</v>
      </c>
      <c r="BH20">
        <v>7.64</v>
      </c>
      <c r="BI20">
        <v>7.88</v>
      </c>
      <c r="BJ20">
        <v>8.76</v>
      </c>
      <c r="BK20">
        <v>10.02</v>
      </c>
      <c r="BL20">
        <v>9.44</v>
      </c>
      <c r="BM20">
        <v>9.83</v>
      </c>
      <c r="BN20">
        <v>10.14</v>
      </c>
      <c r="BO20">
        <v>11.07</v>
      </c>
      <c r="BP20">
        <v>12.06</v>
      </c>
      <c r="BQ20">
        <v>12.55</v>
      </c>
      <c r="BR20">
        <v>13.69</v>
      </c>
      <c r="BS20">
        <v>15.33</v>
      </c>
      <c r="BT20">
        <v>16.61</v>
      </c>
      <c r="BU20">
        <v>18.47</v>
      </c>
      <c r="BV20">
        <v>20.81</v>
      </c>
      <c r="BW20">
        <v>23.35</v>
      </c>
      <c r="BX20">
        <v>25.64</v>
      </c>
      <c r="BY20">
        <v>26.58</v>
      </c>
      <c r="BZ20">
        <v>27.61</v>
      </c>
      <c r="CA20">
        <v>27.19</v>
      </c>
      <c r="CB20">
        <v>25.74</v>
      </c>
      <c r="CC20">
        <v>23.11</v>
      </c>
      <c r="CD20">
        <v>20.12</v>
      </c>
      <c r="CE20">
        <v>18.28</v>
      </c>
      <c r="CF20">
        <v>17.37</v>
      </c>
      <c r="CG20">
        <v>16.420000000000002</v>
      </c>
      <c r="CH20">
        <v>188.75</v>
      </c>
      <c r="CI20">
        <v>290.68</v>
      </c>
      <c r="CJ20" s="118">
        <v>333.22</v>
      </c>
      <c r="CK20">
        <v>5.22</v>
      </c>
      <c r="CL20">
        <v>76.98</v>
      </c>
      <c r="CM20">
        <v>45.1</v>
      </c>
      <c r="CN20">
        <v>25.02</v>
      </c>
      <c r="CO20">
        <v>14.64</v>
      </c>
      <c r="CP20">
        <v>11.4</v>
      </c>
      <c r="CQ20">
        <v>13.23</v>
      </c>
      <c r="CR20">
        <v>15.62</v>
      </c>
      <c r="CS20">
        <v>13.66</v>
      </c>
      <c r="CT20">
        <v>12.87</v>
      </c>
      <c r="CU20">
        <v>12.47</v>
      </c>
      <c r="CV20">
        <v>9.9499999999999993</v>
      </c>
      <c r="CW20">
        <v>8.7799999999999994</v>
      </c>
      <c r="CX20">
        <v>7.68</v>
      </c>
      <c r="CY20">
        <v>7.11</v>
      </c>
      <c r="CZ20">
        <v>6.56</v>
      </c>
      <c r="DA20">
        <v>5.79</v>
      </c>
      <c r="DB20">
        <v>5.35</v>
      </c>
      <c r="DC20">
        <v>5.07</v>
      </c>
      <c r="DD20">
        <v>4.66</v>
      </c>
      <c r="DE20">
        <v>4.3899999999999997</v>
      </c>
      <c r="DF20">
        <v>4.1900000000000004</v>
      </c>
      <c r="DG20">
        <v>3.98</v>
      </c>
      <c r="DH20">
        <v>3.71</v>
      </c>
      <c r="DI20">
        <v>3.26</v>
      </c>
      <c r="DJ20">
        <v>2.87</v>
      </c>
      <c r="DK20">
        <v>2.39</v>
      </c>
      <c r="DL20">
        <v>1.92</v>
      </c>
      <c r="DM20">
        <v>1.46</v>
      </c>
      <c r="DN20">
        <v>1.08</v>
      </c>
      <c r="DO20">
        <v>0.83</v>
      </c>
      <c r="DP20">
        <v>0.67</v>
      </c>
      <c r="DQ20">
        <v>0.53</v>
      </c>
      <c r="DR20" s="118">
        <v>0.14000000000000001</v>
      </c>
      <c r="DS20">
        <v>38.799999999999997</v>
      </c>
      <c r="DT20" t="s">
        <v>230</v>
      </c>
      <c r="DU20" s="84" t="s">
        <v>230</v>
      </c>
      <c r="DV20">
        <v>11120.934999999999</v>
      </c>
      <c r="DW20">
        <v>11.901999999999999</v>
      </c>
      <c r="DX20">
        <v>0</v>
      </c>
      <c r="DY20">
        <v>0</v>
      </c>
      <c r="DZ20">
        <v>2.0030000000000001</v>
      </c>
      <c r="EA20">
        <v>1.363</v>
      </c>
      <c r="EB20">
        <v>0.93400000000000005</v>
      </c>
      <c r="EC20">
        <v>141.81800000000001</v>
      </c>
      <c r="ED20">
        <v>138.99799999999999</v>
      </c>
      <c r="EE20">
        <v>143.71100000000001</v>
      </c>
      <c r="EF20">
        <v>98.652000000000001</v>
      </c>
      <c r="EG20">
        <v>98.682000000000002</v>
      </c>
      <c r="EH20">
        <v>97.367000000000004</v>
      </c>
      <c r="EI20">
        <v>4.0069999999999997</v>
      </c>
      <c r="EJ20">
        <v>-0.64200000000000002</v>
      </c>
      <c r="EK20">
        <v>-0.52100000000000002</v>
      </c>
      <c r="EL20">
        <v>1.831</v>
      </c>
      <c r="EM20">
        <v>0.29099999999999998</v>
      </c>
      <c r="EN20">
        <v>0.86899999999999999</v>
      </c>
      <c r="EO20">
        <v>210.018</v>
      </c>
      <c r="EP20">
        <v>4.923</v>
      </c>
      <c r="EQ20">
        <v>13.804</v>
      </c>
      <c r="ER20">
        <v>28.472000000000001</v>
      </c>
      <c r="ES20">
        <v>211.327</v>
      </c>
      <c r="ET20">
        <v>-0.877</v>
      </c>
      <c r="EU20">
        <v>3.4000000000000002E-2</v>
      </c>
      <c r="EV20">
        <v>49.292000000000002</v>
      </c>
      <c r="EW20">
        <v>10</v>
      </c>
      <c r="EX20">
        <v>35.168999999999997</v>
      </c>
      <c r="EY20">
        <v>-1.64</v>
      </c>
      <c r="EZ20">
        <v>0.11700000000000001</v>
      </c>
      <c r="FA20">
        <v>0.60099999999999998</v>
      </c>
      <c r="FB20">
        <v>0.153</v>
      </c>
      <c r="FC20">
        <v>0.42599999999999999</v>
      </c>
      <c r="FD20">
        <v>0.122</v>
      </c>
      <c r="FE20">
        <v>0.52100000000000002</v>
      </c>
      <c r="FF20">
        <v>5.2999999999999999E-2</v>
      </c>
      <c r="FG20">
        <v>3.3540000000000001</v>
      </c>
      <c r="FH20">
        <v>6.8000000000000005E-2</v>
      </c>
      <c r="FI20">
        <v>1129</v>
      </c>
    </row>
    <row r="21" spans="1:165">
      <c r="C21"/>
      <c r="E21"/>
      <c r="F21" s="22"/>
      <c r="J21">
        <v>35</v>
      </c>
      <c r="L21" s="116">
        <v>2.95</v>
      </c>
      <c r="M21" s="66" t="s">
        <v>120</v>
      </c>
      <c r="N21" s="68"/>
      <c r="O21" s="49">
        <v>47.31</v>
      </c>
      <c r="P21" s="49">
        <v>36.83</v>
      </c>
      <c r="Q21" s="49">
        <v>10.48</v>
      </c>
      <c r="R21" s="52">
        <v>2.81</v>
      </c>
      <c r="S21" s="63" t="s">
        <v>144</v>
      </c>
      <c r="T21" s="120" t="s">
        <v>144</v>
      </c>
      <c r="U21" s="59">
        <v>50.11</v>
      </c>
      <c r="V21" s="49">
        <v>36.83</v>
      </c>
      <c r="W21" s="59">
        <v>13.29</v>
      </c>
      <c r="X21" s="58"/>
      <c r="Y21" s="66"/>
      <c r="Z21" s="50">
        <v>13</v>
      </c>
      <c r="AA21" s="50">
        <v>23</v>
      </c>
      <c r="AB21" s="64">
        <v>6</v>
      </c>
      <c r="AC21" s="50">
        <v>13</v>
      </c>
      <c r="AD21" s="50">
        <v>24</v>
      </c>
      <c r="AE21" s="64">
        <v>30</v>
      </c>
      <c r="AF21" s="59">
        <v>2.9470000000000001</v>
      </c>
      <c r="AG21" s="59">
        <v>26.868636363636401</v>
      </c>
      <c r="AH21" s="59">
        <v>40.480454545454599</v>
      </c>
      <c r="AI21" s="59">
        <v>25.820454545454599</v>
      </c>
      <c r="AJ21" s="49">
        <v>9.0272727272727291</v>
      </c>
      <c r="AK21" s="49">
        <v>23.859090909090899</v>
      </c>
      <c r="AL21" s="49">
        <v>26.3118181818182</v>
      </c>
      <c r="AM21" s="65">
        <v>22</v>
      </c>
      <c r="AN21" s="102"/>
      <c r="AO21" s="119"/>
      <c r="AP21"/>
      <c r="AR21" s="20"/>
      <c r="AS21" s="119"/>
      <c r="AU21">
        <v>39</v>
      </c>
      <c r="AV21">
        <v>3.47</v>
      </c>
      <c r="AW21" s="14">
        <v>29.1</v>
      </c>
      <c r="AX21">
        <v>106.73</v>
      </c>
      <c r="AY21">
        <v>13.83</v>
      </c>
      <c r="AZ21">
        <v>146.58000000000001</v>
      </c>
      <c r="BA21">
        <v>366.58</v>
      </c>
      <c r="BB21">
        <v>3.12</v>
      </c>
      <c r="BC21">
        <v>2.2599999999999998</v>
      </c>
      <c r="BD21">
        <v>1.55</v>
      </c>
      <c r="BE21">
        <v>1.1100000000000001</v>
      </c>
      <c r="BF21">
        <v>1.02</v>
      </c>
      <c r="BG21">
        <v>1.32</v>
      </c>
      <c r="BH21">
        <v>1.75</v>
      </c>
      <c r="BI21">
        <v>1.78</v>
      </c>
      <c r="BJ21">
        <v>1.9</v>
      </c>
      <c r="BK21">
        <v>2.11</v>
      </c>
      <c r="BL21">
        <v>2</v>
      </c>
      <c r="BM21">
        <v>2.0699999999999998</v>
      </c>
      <c r="BN21">
        <v>2.11</v>
      </c>
      <c r="BO21">
        <v>2.19</v>
      </c>
      <c r="BP21">
        <v>2.2599999999999998</v>
      </c>
      <c r="BQ21">
        <v>2.2200000000000002</v>
      </c>
      <c r="BR21">
        <v>2.2599999999999998</v>
      </c>
      <c r="BS21">
        <v>2.33</v>
      </c>
      <c r="BT21">
        <v>2.33</v>
      </c>
      <c r="BU21">
        <v>2.37</v>
      </c>
      <c r="BV21">
        <v>2.41</v>
      </c>
      <c r="BW21">
        <v>2.4500000000000002</v>
      </c>
      <c r="BX21">
        <v>2.48</v>
      </c>
      <c r="BY21">
        <v>2.52</v>
      </c>
      <c r="BZ21">
        <v>2.73</v>
      </c>
      <c r="CA21">
        <v>3.02</v>
      </c>
      <c r="CB21">
        <v>3.43</v>
      </c>
      <c r="CC21">
        <v>4.25</v>
      </c>
      <c r="CD21">
        <v>5.77</v>
      </c>
      <c r="CE21">
        <v>8.7100000000000009</v>
      </c>
      <c r="CF21">
        <v>12.54</v>
      </c>
      <c r="CG21">
        <v>16.37</v>
      </c>
      <c r="CH21">
        <v>37.68</v>
      </c>
      <c r="CI21">
        <v>69.05</v>
      </c>
      <c r="CJ21" s="118">
        <v>72.3</v>
      </c>
      <c r="CK21">
        <v>4.54</v>
      </c>
      <c r="CL21">
        <v>17.25</v>
      </c>
      <c r="CM21">
        <v>10.58</v>
      </c>
      <c r="CN21">
        <v>6.14</v>
      </c>
      <c r="CO21">
        <v>3.72</v>
      </c>
      <c r="CP21">
        <v>2.9</v>
      </c>
      <c r="CQ21">
        <v>3.19</v>
      </c>
      <c r="CR21">
        <v>3.58</v>
      </c>
      <c r="CS21">
        <v>3.08</v>
      </c>
      <c r="CT21">
        <v>2.79</v>
      </c>
      <c r="CU21">
        <v>2.63</v>
      </c>
      <c r="CV21">
        <v>2.11</v>
      </c>
      <c r="CW21">
        <v>1.85</v>
      </c>
      <c r="CX21">
        <v>1.59</v>
      </c>
      <c r="CY21">
        <v>1.4</v>
      </c>
      <c r="CZ21">
        <v>1.23</v>
      </c>
      <c r="DA21">
        <v>1.02</v>
      </c>
      <c r="DB21">
        <v>0.88</v>
      </c>
      <c r="DC21">
        <v>0.77</v>
      </c>
      <c r="DD21">
        <v>0.65</v>
      </c>
      <c r="DE21">
        <v>0.56000000000000005</v>
      </c>
      <c r="DF21">
        <v>0.49</v>
      </c>
      <c r="DG21">
        <v>0.42</v>
      </c>
      <c r="DH21">
        <v>0.36</v>
      </c>
      <c r="DI21">
        <v>0.31</v>
      </c>
      <c r="DJ21">
        <v>0.28000000000000003</v>
      </c>
      <c r="DK21">
        <v>0.27</v>
      </c>
      <c r="DL21">
        <v>0.26</v>
      </c>
      <c r="DM21">
        <v>0.27</v>
      </c>
      <c r="DN21">
        <v>0.31</v>
      </c>
      <c r="DO21">
        <v>0.4</v>
      </c>
      <c r="DP21">
        <v>0.48</v>
      </c>
      <c r="DQ21">
        <v>0.53</v>
      </c>
      <c r="DR21" s="118">
        <v>0.49</v>
      </c>
      <c r="DS21">
        <v>14.37</v>
      </c>
      <c r="DT21">
        <v>10.86</v>
      </c>
      <c r="DU21" s="84">
        <v>3.51</v>
      </c>
      <c r="DV21">
        <v>6617.9470000000001</v>
      </c>
      <c r="DW21">
        <v>10.981999999999999</v>
      </c>
      <c r="DX21">
        <v>0</v>
      </c>
      <c r="DY21">
        <v>0</v>
      </c>
      <c r="DZ21">
        <v>1.5069999999999999</v>
      </c>
      <c r="EA21">
        <v>2.9769999999999999</v>
      </c>
      <c r="EB21">
        <v>3.6779999999999999</v>
      </c>
      <c r="EC21">
        <v>111.625</v>
      </c>
      <c r="ED21">
        <v>109.952</v>
      </c>
      <c r="EE21">
        <v>114.95699999999999</v>
      </c>
      <c r="EF21">
        <v>98.350999999999999</v>
      </c>
      <c r="EG21">
        <v>97.540999999999997</v>
      </c>
      <c r="EH21">
        <v>98.24</v>
      </c>
      <c r="EI21">
        <v>2.2690000000000001</v>
      </c>
      <c r="EJ21">
        <v>-0.19</v>
      </c>
      <c r="EK21">
        <v>-0.98399999999999999</v>
      </c>
      <c r="EL21">
        <v>6.4290000000000003</v>
      </c>
      <c r="EM21">
        <v>-2.0489999999999999</v>
      </c>
      <c r="EN21">
        <v>13.37</v>
      </c>
      <c r="EO21">
        <v>165.578</v>
      </c>
      <c r="EP21">
        <v>17.555</v>
      </c>
      <c r="EQ21">
        <v>-0.36899999999999999</v>
      </c>
      <c r="ER21">
        <v>27.917999999999999</v>
      </c>
      <c r="ES21">
        <v>317.99</v>
      </c>
      <c r="ET21">
        <v>-0.877</v>
      </c>
      <c r="EU21">
        <v>3.4000000000000002E-2</v>
      </c>
      <c r="EV21">
        <v>18.352</v>
      </c>
      <c r="EW21">
        <v>10</v>
      </c>
      <c r="EX21">
        <v>11.962</v>
      </c>
      <c r="EY21">
        <v>0.17199999999999999</v>
      </c>
      <c r="EZ21">
        <v>8.4000000000000005E-2</v>
      </c>
      <c r="FA21">
        <v>0.312</v>
      </c>
      <c r="FB21">
        <v>0.374</v>
      </c>
      <c r="FC21">
        <v>0.48799999999999999</v>
      </c>
      <c r="FD21">
        <v>0.17</v>
      </c>
      <c r="FE21">
        <v>0.98399999999999999</v>
      </c>
      <c r="FF21">
        <v>9.9000000000000005E-2</v>
      </c>
      <c r="FG21">
        <v>11.034000000000001</v>
      </c>
      <c r="FH21">
        <v>0.223</v>
      </c>
      <c r="FI21">
        <v>904</v>
      </c>
    </row>
    <row r="22" spans="1:165">
      <c r="C22"/>
      <c r="E22"/>
      <c r="F22" s="22"/>
      <c r="G22" s="18"/>
      <c r="H22" s="18"/>
      <c r="J22">
        <v>35</v>
      </c>
      <c r="L22" s="116">
        <v>1.89</v>
      </c>
      <c r="M22" s="66" t="s">
        <v>121</v>
      </c>
      <c r="N22" s="68" t="s">
        <v>144</v>
      </c>
      <c r="O22" s="49">
        <v>14.75</v>
      </c>
      <c r="P22" s="49">
        <v>10.130000000000001</v>
      </c>
      <c r="Q22" s="49">
        <v>4.62</v>
      </c>
      <c r="R22" s="52" t="s">
        <v>144</v>
      </c>
      <c r="S22" s="63" t="s">
        <v>144</v>
      </c>
      <c r="T22" s="120" t="s">
        <v>144</v>
      </c>
      <c r="U22" s="59">
        <v>14.75</v>
      </c>
      <c r="V22" s="49">
        <v>10.130000000000001</v>
      </c>
      <c r="W22" s="59">
        <v>4.62</v>
      </c>
      <c r="X22" s="58"/>
      <c r="Y22" s="66"/>
      <c r="Z22" s="50">
        <v>13</v>
      </c>
      <c r="AA22" s="50">
        <v>25</v>
      </c>
      <c r="AB22" s="64">
        <v>22</v>
      </c>
      <c r="AC22" s="50">
        <v>13</v>
      </c>
      <c r="AD22" s="50">
        <v>27</v>
      </c>
      <c r="AE22" s="64">
        <v>58</v>
      </c>
      <c r="AF22" s="59">
        <v>1.890725</v>
      </c>
      <c r="AG22" s="59">
        <v>27.329249999999998</v>
      </c>
      <c r="AH22" s="59">
        <v>38.627749999999999</v>
      </c>
      <c r="AI22" s="59">
        <v>24.501750000000001</v>
      </c>
      <c r="AJ22" s="49">
        <v>6.3375000000000004</v>
      </c>
      <c r="AK22" s="49">
        <v>24.785</v>
      </c>
      <c r="AL22" s="49">
        <v>25.108250000000002</v>
      </c>
      <c r="AM22" s="65">
        <v>40</v>
      </c>
      <c r="AN22" s="102">
        <f>AVERAGE(1.8508,1.92,1.92)</f>
        <v>1.8969333333333331</v>
      </c>
      <c r="AO22" s="119">
        <f>STDEV(1.8508,1.92,1.92)/SQRT(3)</f>
        <v>2.3066666666666645E-2</v>
      </c>
      <c r="AP22" s="118">
        <v>1.99</v>
      </c>
      <c r="AQ22" s="84">
        <v>0.02</v>
      </c>
      <c r="AR22" s="20">
        <f>AVERAGE([1]Sheet1!$H$16,[1]Sheet1!$H$17)</f>
        <v>0.80499999999999994</v>
      </c>
      <c r="AS22" s="119">
        <f>STDEV([1]Sheet1!$H$16,[1]Sheet1!$H$17)/SQRT(2)</f>
        <v>0.41500000000000004</v>
      </c>
      <c r="AU22">
        <v>83</v>
      </c>
      <c r="AV22">
        <v>2.41</v>
      </c>
      <c r="AW22" s="14">
        <v>29.06</v>
      </c>
      <c r="AX22">
        <v>35.11</v>
      </c>
      <c r="AY22">
        <v>3.86</v>
      </c>
      <c r="AZ22">
        <v>22.79</v>
      </c>
      <c r="BA22">
        <v>148.31</v>
      </c>
      <c r="BB22">
        <v>2.9</v>
      </c>
      <c r="BC22">
        <v>2</v>
      </c>
      <c r="BD22">
        <v>1.28</v>
      </c>
      <c r="BE22">
        <v>0.85</v>
      </c>
      <c r="BF22">
        <v>0.74</v>
      </c>
      <c r="BG22">
        <v>0.94</v>
      </c>
      <c r="BH22">
        <v>1.23</v>
      </c>
      <c r="BI22">
        <v>1.19</v>
      </c>
      <c r="BJ22">
        <v>1.24</v>
      </c>
      <c r="BK22">
        <v>1.35</v>
      </c>
      <c r="BL22">
        <v>1.23</v>
      </c>
      <c r="BM22">
        <v>1.23</v>
      </c>
      <c r="BN22">
        <v>1.19</v>
      </c>
      <c r="BO22">
        <v>1.17</v>
      </c>
      <c r="BP22">
        <v>1.17</v>
      </c>
      <c r="BQ22">
        <v>1.0900000000000001</v>
      </c>
      <c r="BR22">
        <v>1.1000000000000001</v>
      </c>
      <c r="BS22">
        <v>1.1200000000000001</v>
      </c>
      <c r="BT22">
        <v>1.1000000000000001</v>
      </c>
      <c r="BU22">
        <v>1.1100000000000001</v>
      </c>
      <c r="BV22">
        <v>1.1000000000000001</v>
      </c>
      <c r="BW22">
        <v>1.06</v>
      </c>
      <c r="BX22">
        <v>0.99</v>
      </c>
      <c r="BY22">
        <v>0.9</v>
      </c>
      <c r="BZ22">
        <v>0.84</v>
      </c>
      <c r="CA22">
        <v>0.74</v>
      </c>
      <c r="CB22">
        <v>0.62</v>
      </c>
      <c r="CC22">
        <v>0.54</v>
      </c>
      <c r="CD22">
        <v>0.51</v>
      </c>
      <c r="CE22">
        <v>0.57999999999999996</v>
      </c>
      <c r="CF22">
        <v>0.75</v>
      </c>
      <c r="CG22">
        <v>1.26</v>
      </c>
      <c r="CH22">
        <v>24.11</v>
      </c>
      <c r="CI22">
        <v>11</v>
      </c>
      <c r="CJ22" s="118">
        <v>53.29</v>
      </c>
      <c r="CK22">
        <v>3.64</v>
      </c>
      <c r="CL22">
        <v>16.010000000000002</v>
      </c>
      <c r="CM22">
        <v>9.35</v>
      </c>
      <c r="CN22">
        <v>5.0599999999999996</v>
      </c>
      <c r="CO22">
        <v>2.85</v>
      </c>
      <c r="CP22">
        <v>2.1</v>
      </c>
      <c r="CQ22">
        <v>2.27</v>
      </c>
      <c r="CR22">
        <v>2.5099999999999998</v>
      </c>
      <c r="CS22">
        <v>2.0699999999999998</v>
      </c>
      <c r="CT22">
        <v>1.83</v>
      </c>
      <c r="CU22">
        <v>1.69</v>
      </c>
      <c r="CV22">
        <v>1.3</v>
      </c>
      <c r="CW22">
        <v>1.1000000000000001</v>
      </c>
      <c r="CX22">
        <v>0.9</v>
      </c>
      <c r="CY22">
        <v>0.75</v>
      </c>
      <c r="CZ22">
        <v>0.63</v>
      </c>
      <c r="DA22">
        <v>0.5</v>
      </c>
      <c r="DB22">
        <v>0.43</v>
      </c>
      <c r="DC22">
        <v>0.37</v>
      </c>
      <c r="DD22">
        <v>0.31</v>
      </c>
      <c r="DE22">
        <v>0.26</v>
      </c>
      <c r="DF22">
        <v>0.22</v>
      </c>
      <c r="DG22">
        <v>0.18</v>
      </c>
      <c r="DH22">
        <v>0.14000000000000001</v>
      </c>
      <c r="DI22">
        <v>0.11</v>
      </c>
      <c r="DJ22">
        <v>0.09</v>
      </c>
      <c r="DK22">
        <v>7.0000000000000007E-2</v>
      </c>
      <c r="DL22">
        <v>0.05</v>
      </c>
      <c r="DM22">
        <v>0.03</v>
      </c>
      <c r="DN22">
        <v>0.03</v>
      </c>
      <c r="DO22">
        <v>0.03</v>
      </c>
      <c r="DP22">
        <v>0.03</v>
      </c>
      <c r="DQ22">
        <v>0.04</v>
      </c>
      <c r="DR22" s="118">
        <v>0.57999999999999996</v>
      </c>
      <c r="DS22">
        <v>10.9</v>
      </c>
      <c r="DT22">
        <v>7.66</v>
      </c>
      <c r="DU22" s="84">
        <v>3.24</v>
      </c>
      <c r="DV22">
        <v>5279.3850000000002</v>
      </c>
      <c r="DW22">
        <v>6.2060000000000004</v>
      </c>
      <c r="DX22">
        <v>0</v>
      </c>
      <c r="DY22">
        <v>0</v>
      </c>
      <c r="DZ22">
        <v>4.1520000000000001</v>
      </c>
      <c r="EA22">
        <v>3.8759999999999999</v>
      </c>
      <c r="EB22">
        <v>5.6859999999999999</v>
      </c>
      <c r="EC22">
        <v>97.805999999999997</v>
      </c>
      <c r="ED22">
        <v>95.024000000000001</v>
      </c>
      <c r="EE22">
        <v>100.851</v>
      </c>
      <c r="EF22">
        <v>97.656999999999996</v>
      </c>
      <c r="EG22">
        <v>97.760999999999996</v>
      </c>
      <c r="EH22">
        <v>97.822999999999993</v>
      </c>
      <c r="EI22">
        <v>9.93</v>
      </c>
      <c r="EJ22">
        <v>-0.47</v>
      </c>
      <c r="EK22">
        <v>-8.3249999999999993</v>
      </c>
      <c r="EL22">
        <v>14.587</v>
      </c>
      <c r="EM22">
        <v>-5.2439999999999998</v>
      </c>
      <c r="EN22">
        <v>32.326000000000001</v>
      </c>
      <c r="EO22">
        <v>219.47900000000001</v>
      </c>
      <c r="EP22">
        <v>17.748000000000001</v>
      </c>
      <c r="EQ22">
        <v>-0.63800000000000001</v>
      </c>
      <c r="ER22">
        <v>28.015000000000001</v>
      </c>
      <c r="ES22">
        <v>323.42200000000003</v>
      </c>
      <c r="ET22">
        <v>-0.877</v>
      </c>
      <c r="EU22">
        <v>3.4000000000000002E-2</v>
      </c>
      <c r="EV22">
        <v>11.548</v>
      </c>
      <c r="EW22">
        <v>10</v>
      </c>
      <c r="EX22">
        <v>6.8220000000000001</v>
      </c>
      <c r="EY22">
        <v>6.9000000000000006E-2</v>
      </c>
      <c r="EZ22">
        <v>-3.1989999999999998</v>
      </c>
      <c r="FA22">
        <v>2.8000000000000001E-2</v>
      </c>
      <c r="FB22">
        <v>0.184</v>
      </c>
      <c r="FC22">
        <v>0.06</v>
      </c>
      <c r="FD22">
        <v>2.5000000000000001E-2</v>
      </c>
      <c r="FE22">
        <v>8.3249999999999993</v>
      </c>
      <c r="FF22">
        <v>0.84099999999999997</v>
      </c>
      <c r="FG22">
        <v>28.420999999999999</v>
      </c>
      <c r="FH22">
        <v>0.57399999999999995</v>
      </c>
      <c r="FI22">
        <v>1872</v>
      </c>
    </row>
    <row r="23" spans="1:165">
      <c r="A23">
        <v>5533</v>
      </c>
      <c r="B23" t="s">
        <v>128</v>
      </c>
      <c r="C23"/>
      <c r="E23"/>
      <c r="F23" s="22">
        <v>1458</v>
      </c>
      <c r="G23" t="s">
        <v>142</v>
      </c>
      <c r="H23" t="s">
        <v>141</v>
      </c>
      <c r="J23">
        <v>62</v>
      </c>
      <c r="K23" s="84">
        <v>17.399999999999999</v>
      </c>
      <c r="L23" s="116">
        <v>4.83</v>
      </c>
      <c r="M23" s="66" t="s">
        <v>122</v>
      </c>
      <c r="N23" s="68"/>
      <c r="O23" s="49">
        <v>59.5</v>
      </c>
      <c r="P23" s="49">
        <v>47.5</v>
      </c>
      <c r="Q23" s="49">
        <v>12</v>
      </c>
      <c r="R23" s="52">
        <v>2.64</v>
      </c>
      <c r="S23" s="63" t="s">
        <v>144</v>
      </c>
      <c r="T23" s="120" t="s">
        <v>144</v>
      </c>
      <c r="U23" s="59">
        <v>62.14</v>
      </c>
      <c r="V23" s="49">
        <v>47.5</v>
      </c>
      <c r="W23" s="59">
        <v>14.64</v>
      </c>
      <c r="X23" s="58"/>
      <c r="Y23" s="66"/>
      <c r="Z23" s="50">
        <v>15</v>
      </c>
      <c r="AA23" s="50">
        <v>0</v>
      </c>
      <c r="AB23" s="64">
        <v>45</v>
      </c>
      <c r="AC23" s="50">
        <v>15</v>
      </c>
      <c r="AD23" s="50">
        <v>2</v>
      </c>
      <c r="AE23" s="64">
        <v>33</v>
      </c>
      <c r="AF23" s="59">
        <v>4.8415357142857101</v>
      </c>
      <c r="AG23" s="59">
        <v>27.45</v>
      </c>
      <c r="AH23" s="59">
        <v>27.856071428571401</v>
      </c>
      <c r="AI23" s="59">
        <v>17.077500000000001</v>
      </c>
      <c r="AJ23" s="49">
        <v>14.0535714285714</v>
      </c>
      <c r="AK23" s="49">
        <v>34.296428571428599</v>
      </c>
      <c r="AL23" s="49">
        <v>18.106785714285699</v>
      </c>
      <c r="AM23" s="65">
        <v>28</v>
      </c>
      <c r="AN23" s="102"/>
      <c r="AO23" s="119"/>
      <c r="AP23"/>
      <c r="AR23" s="20"/>
      <c r="AS23" s="119"/>
      <c r="AU23">
        <v>69</v>
      </c>
      <c r="AV23">
        <v>5.34</v>
      </c>
      <c r="AW23" s="14">
        <v>29.95</v>
      </c>
      <c r="AX23">
        <v>207.94</v>
      </c>
      <c r="AY23">
        <v>19.71</v>
      </c>
      <c r="AZ23">
        <v>92.79</v>
      </c>
      <c r="BA23">
        <v>229.77</v>
      </c>
      <c r="BB23">
        <v>2.83</v>
      </c>
      <c r="BC23">
        <v>2.34</v>
      </c>
      <c r="BD23">
        <v>1.92</v>
      </c>
      <c r="BE23">
        <v>1.64</v>
      </c>
      <c r="BF23">
        <v>1.63</v>
      </c>
      <c r="BG23">
        <v>2.02</v>
      </c>
      <c r="BH23">
        <v>2.52</v>
      </c>
      <c r="BI23">
        <v>2.7</v>
      </c>
      <c r="BJ23">
        <v>3.07</v>
      </c>
      <c r="BK23">
        <v>3.5</v>
      </c>
      <c r="BL23">
        <v>3.52</v>
      </c>
      <c r="BM23">
        <v>3.69</v>
      </c>
      <c r="BN23">
        <v>4</v>
      </c>
      <c r="BO23">
        <v>4.6500000000000004</v>
      </c>
      <c r="BP23">
        <v>5.22</v>
      </c>
      <c r="BQ23">
        <v>5.66</v>
      </c>
      <c r="BR23">
        <v>6.38</v>
      </c>
      <c r="BS23">
        <v>7.43</v>
      </c>
      <c r="BT23">
        <v>8.3699999999999992</v>
      </c>
      <c r="BU23">
        <v>9.6300000000000008</v>
      </c>
      <c r="BV23">
        <v>10.97</v>
      </c>
      <c r="BW23">
        <v>12.33</v>
      </c>
      <c r="BX23">
        <v>13.34</v>
      </c>
      <c r="BY23">
        <v>13.63</v>
      </c>
      <c r="BZ23">
        <v>13.72</v>
      </c>
      <c r="CA23">
        <v>12.93</v>
      </c>
      <c r="CB23">
        <v>11.82</v>
      </c>
      <c r="CC23">
        <v>10.02</v>
      </c>
      <c r="CD23">
        <v>8.01</v>
      </c>
      <c r="CE23">
        <v>6.72</v>
      </c>
      <c r="CF23">
        <v>6.08</v>
      </c>
      <c r="CG23">
        <v>5.65</v>
      </c>
      <c r="CH23">
        <v>73.09</v>
      </c>
      <c r="CI23">
        <v>134.86000000000001</v>
      </c>
      <c r="CJ23" s="118">
        <v>109.11</v>
      </c>
      <c r="CK23">
        <v>8.0299999999999994</v>
      </c>
      <c r="CL23">
        <v>15.62</v>
      </c>
      <c r="CM23">
        <v>10.95</v>
      </c>
      <c r="CN23">
        <v>7.62</v>
      </c>
      <c r="CO23">
        <v>5.5</v>
      </c>
      <c r="CP23">
        <v>4.6500000000000004</v>
      </c>
      <c r="CQ23">
        <v>4.87</v>
      </c>
      <c r="CR23">
        <v>5.14</v>
      </c>
      <c r="CS23">
        <v>4.68</v>
      </c>
      <c r="CT23">
        <v>4.51</v>
      </c>
      <c r="CU23">
        <v>4.3499999999999996</v>
      </c>
      <c r="CV23">
        <v>3.71</v>
      </c>
      <c r="CW23">
        <v>3.3</v>
      </c>
      <c r="CX23">
        <v>3.03</v>
      </c>
      <c r="CY23">
        <v>2.99</v>
      </c>
      <c r="CZ23">
        <v>2.84</v>
      </c>
      <c r="DA23">
        <v>2.61</v>
      </c>
      <c r="DB23">
        <v>2.4900000000000002</v>
      </c>
      <c r="DC23">
        <v>2.46</v>
      </c>
      <c r="DD23">
        <v>2.35</v>
      </c>
      <c r="DE23">
        <v>2.29</v>
      </c>
      <c r="DF23">
        <v>2.21</v>
      </c>
      <c r="DG23">
        <v>2.1</v>
      </c>
      <c r="DH23">
        <v>1.93</v>
      </c>
      <c r="DI23">
        <v>1.67</v>
      </c>
      <c r="DJ23">
        <v>1.42</v>
      </c>
      <c r="DK23">
        <v>1.1399999999999999</v>
      </c>
      <c r="DL23">
        <v>0.88</v>
      </c>
      <c r="DM23">
        <v>0.63</v>
      </c>
      <c r="DN23">
        <v>0.43</v>
      </c>
      <c r="DO23">
        <v>0.3</v>
      </c>
      <c r="DP23">
        <v>0.23</v>
      </c>
      <c r="DQ23">
        <v>0.18</v>
      </c>
      <c r="DR23" s="118">
        <v>0.37</v>
      </c>
      <c r="DS23">
        <v>19.739999999999998</v>
      </c>
      <c r="DT23">
        <v>17.93</v>
      </c>
      <c r="DU23" s="84">
        <v>1.82</v>
      </c>
      <c r="DV23">
        <v>8996.1180000000004</v>
      </c>
      <c r="DW23">
        <v>20.001000000000001</v>
      </c>
      <c r="DX23">
        <v>0</v>
      </c>
      <c r="DY23">
        <v>0</v>
      </c>
      <c r="DZ23">
        <v>2.1779999999999999</v>
      </c>
      <c r="EA23">
        <v>1.0840000000000001</v>
      </c>
      <c r="EB23">
        <v>1.0229999999999999</v>
      </c>
      <c r="EC23">
        <v>134.67500000000001</v>
      </c>
      <c r="ED23">
        <v>133.29499999999999</v>
      </c>
      <c r="EE23">
        <v>138.36000000000001</v>
      </c>
      <c r="EF23">
        <v>98.613</v>
      </c>
      <c r="EG23">
        <v>98.674000000000007</v>
      </c>
      <c r="EH23">
        <v>97.748999999999995</v>
      </c>
      <c r="EI23">
        <v>3.488</v>
      </c>
      <c r="EJ23">
        <v>-0.27900000000000003</v>
      </c>
      <c r="EK23">
        <v>-0.44700000000000001</v>
      </c>
      <c r="EL23">
        <v>1.17</v>
      </c>
      <c r="EM23">
        <v>0.113</v>
      </c>
      <c r="EN23">
        <v>1.042</v>
      </c>
      <c r="EO23">
        <v>39.271999999999998</v>
      </c>
      <c r="EP23">
        <v>13.086</v>
      </c>
      <c r="EQ23">
        <v>0.5</v>
      </c>
      <c r="ER23">
        <v>28.907</v>
      </c>
      <c r="ES23">
        <v>252.215</v>
      </c>
      <c r="ET23">
        <v>-0.877</v>
      </c>
      <c r="EU23">
        <v>3.4000000000000002E-2</v>
      </c>
      <c r="EV23">
        <v>40.158000000000001</v>
      </c>
      <c r="EW23">
        <v>10</v>
      </c>
      <c r="EX23">
        <v>30.050999999999998</v>
      </c>
      <c r="EY23">
        <v>-2.3079999999999998</v>
      </c>
      <c r="EZ23">
        <v>0.35199999999999998</v>
      </c>
      <c r="FA23">
        <v>0.747</v>
      </c>
      <c r="FB23">
        <v>0.248</v>
      </c>
      <c r="FC23">
        <v>0.73899999999999999</v>
      </c>
      <c r="FD23">
        <v>0.186</v>
      </c>
      <c r="FE23">
        <v>0.44700000000000001</v>
      </c>
      <c r="FF23">
        <v>4.4999999999999998E-2</v>
      </c>
      <c r="FG23">
        <v>2.85</v>
      </c>
      <c r="FH23">
        <v>5.8000000000000003E-2</v>
      </c>
      <c r="FI23">
        <v>913</v>
      </c>
    </row>
    <row r="24" spans="1:165">
      <c r="C24"/>
      <c r="E24"/>
      <c r="F24" s="22"/>
      <c r="J24">
        <v>62</v>
      </c>
      <c r="L24" s="116">
        <v>3.38</v>
      </c>
      <c r="M24" s="66" t="s">
        <v>123</v>
      </c>
      <c r="N24" s="69"/>
      <c r="O24" s="70">
        <v>39.25</v>
      </c>
      <c r="P24" s="70">
        <v>30.25</v>
      </c>
      <c r="Q24" s="70">
        <v>9</v>
      </c>
      <c r="R24" s="52">
        <v>1.18</v>
      </c>
      <c r="S24" s="72" t="s">
        <v>144</v>
      </c>
      <c r="T24" s="121" t="s">
        <v>144</v>
      </c>
      <c r="U24" s="59">
        <v>40.43</v>
      </c>
      <c r="V24" s="70">
        <v>30.25</v>
      </c>
      <c r="W24" s="122">
        <v>10.18</v>
      </c>
      <c r="X24" s="123"/>
      <c r="Y24" s="91"/>
      <c r="Z24" s="50">
        <v>15</v>
      </c>
      <c r="AA24" s="50">
        <v>3</v>
      </c>
      <c r="AB24" s="64">
        <v>28</v>
      </c>
      <c r="AC24" s="50">
        <v>15</v>
      </c>
      <c r="AD24" s="50">
        <v>4</v>
      </c>
      <c r="AE24" s="64">
        <v>29</v>
      </c>
      <c r="AF24" s="59">
        <v>3.3774999999999999</v>
      </c>
      <c r="AG24" s="59">
        <v>27.495000000000001</v>
      </c>
      <c r="AH24" s="59">
        <v>26.898125</v>
      </c>
      <c r="AI24" s="59">
        <v>16.43375</v>
      </c>
      <c r="AJ24" s="49">
        <v>9.3937500000000007</v>
      </c>
      <c r="AK24" s="49">
        <v>35.481250000000003</v>
      </c>
      <c r="AL24" s="49">
        <v>17.484375</v>
      </c>
      <c r="AM24" s="65">
        <v>16</v>
      </c>
      <c r="AN24" s="102"/>
      <c r="AO24" s="119"/>
      <c r="AP24"/>
      <c r="AR24" s="20"/>
      <c r="AS24" s="119"/>
      <c r="AU24">
        <v>55</v>
      </c>
      <c r="AV24">
        <v>3.9</v>
      </c>
      <c r="AW24" s="14">
        <v>29.69</v>
      </c>
      <c r="AX24">
        <v>105.83</v>
      </c>
      <c r="AY24">
        <v>15.5</v>
      </c>
      <c r="AZ24">
        <v>92.54</v>
      </c>
      <c r="BA24">
        <v>265.02999999999997</v>
      </c>
      <c r="BB24">
        <v>1.92</v>
      </c>
      <c r="BC24">
        <v>1.54</v>
      </c>
      <c r="BD24">
        <v>1.22</v>
      </c>
      <c r="BE24">
        <v>1</v>
      </c>
      <c r="BF24">
        <v>0.98</v>
      </c>
      <c r="BG24">
        <v>1.23</v>
      </c>
      <c r="BH24">
        <v>1.57</v>
      </c>
      <c r="BI24">
        <v>1.68</v>
      </c>
      <c r="BJ24">
        <v>1.85</v>
      </c>
      <c r="BK24">
        <v>2.1</v>
      </c>
      <c r="BL24">
        <v>2.11</v>
      </c>
      <c r="BM24">
        <v>2.23</v>
      </c>
      <c r="BN24">
        <v>2.41</v>
      </c>
      <c r="BO24">
        <v>2.7</v>
      </c>
      <c r="BP24">
        <v>2.98</v>
      </c>
      <c r="BQ24">
        <v>3.22</v>
      </c>
      <c r="BR24">
        <v>3.56</v>
      </c>
      <c r="BS24">
        <v>4.01</v>
      </c>
      <c r="BT24">
        <v>4.3600000000000003</v>
      </c>
      <c r="BU24">
        <v>4.75</v>
      </c>
      <c r="BV24">
        <v>5.04</v>
      </c>
      <c r="BW24">
        <v>5.2</v>
      </c>
      <c r="BX24">
        <v>5.1100000000000003</v>
      </c>
      <c r="BY24">
        <v>4.79</v>
      </c>
      <c r="BZ24">
        <v>4.5199999999999996</v>
      </c>
      <c r="CA24">
        <v>4.18</v>
      </c>
      <c r="CB24">
        <v>3.9</v>
      </c>
      <c r="CC24">
        <v>3.75</v>
      </c>
      <c r="CD24">
        <v>3.86</v>
      </c>
      <c r="CE24">
        <v>4.5999999999999996</v>
      </c>
      <c r="CF24">
        <v>5.98</v>
      </c>
      <c r="CG24">
        <v>7.49</v>
      </c>
      <c r="CH24">
        <v>42.67</v>
      </c>
      <c r="CI24">
        <v>63.16</v>
      </c>
      <c r="CJ24" s="118">
        <v>64.62</v>
      </c>
      <c r="CK24">
        <v>6.85</v>
      </c>
      <c r="CL24">
        <v>10.58</v>
      </c>
      <c r="CM24">
        <v>7.21</v>
      </c>
      <c r="CN24">
        <v>4.82</v>
      </c>
      <c r="CO24">
        <v>3.35</v>
      </c>
      <c r="CP24">
        <v>2.79</v>
      </c>
      <c r="CQ24">
        <v>2.97</v>
      </c>
      <c r="CR24">
        <v>3.22</v>
      </c>
      <c r="CS24">
        <v>2.91</v>
      </c>
      <c r="CT24">
        <v>2.72</v>
      </c>
      <c r="CU24">
        <v>2.61</v>
      </c>
      <c r="CV24">
        <v>2.23</v>
      </c>
      <c r="CW24">
        <v>2</v>
      </c>
      <c r="CX24">
        <v>1.82</v>
      </c>
      <c r="CY24">
        <v>1.73</v>
      </c>
      <c r="CZ24">
        <v>1.62</v>
      </c>
      <c r="DA24">
        <v>1.48</v>
      </c>
      <c r="DB24">
        <v>1.39</v>
      </c>
      <c r="DC24">
        <v>1.33</v>
      </c>
      <c r="DD24">
        <v>1.22</v>
      </c>
      <c r="DE24">
        <v>1.1299999999999999</v>
      </c>
      <c r="DF24">
        <v>1.02</v>
      </c>
      <c r="DG24">
        <v>0.89</v>
      </c>
      <c r="DH24">
        <v>0.74</v>
      </c>
      <c r="DI24">
        <v>0.59</v>
      </c>
      <c r="DJ24">
        <v>0.47</v>
      </c>
      <c r="DK24">
        <v>0.37</v>
      </c>
      <c r="DL24">
        <v>0.28999999999999998</v>
      </c>
      <c r="DM24">
        <v>0.24</v>
      </c>
      <c r="DN24">
        <v>0.21</v>
      </c>
      <c r="DO24">
        <v>0.21</v>
      </c>
      <c r="DP24">
        <v>0.23</v>
      </c>
      <c r="DQ24">
        <v>0.24</v>
      </c>
      <c r="DR24" s="118">
        <v>0.52</v>
      </c>
      <c r="DS24">
        <v>13.26</v>
      </c>
      <c r="DT24">
        <v>10.36</v>
      </c>
      <c r="DU24" s="84">
        <v>2.9</v>
      </c>
      <c r="DV24">
        <v>7167.3609999999999</v>
      </c>
      <c r="DW24">
        <v>31.661999999999999</v>
      </c>
      <c r="DX24">
        <v>0</v>
      </c>
      <c r="DY24">
        <v>0</v>
      </c>
      <c r="DZ24">
        <v>3.17</v>
      </c>
      <c r="EA24">
        <v>2.6520000000000001</v>
      </c>
      <c r="EB24">
        <v>1.42</v>
      </c>
      <c r="EC24">
        <v>120.828</v>
      </c>
      <c r="ED24">
        <v>118.364</v>
      </c>
      <c r="EE24">
        <v>123.51300000000001</v>
      </c>
      <c r="EF24">
        <v>97.772999999999996</v>
      </c>
      <c r="EG24">
        <v>98.385999999999996</v>
      </c>
      <c r="EH24">
        <v>96.882999999999996</v>
      </c>
      <c r="EI24">
        <v>6.96</v>
      </c>
      <c r="EJ24">
        <v>-3.0289999999999999</v>
      </c>
      <c r="EK24">
        <v>-1.1379999999999999</v>
      </c>
      <c r="EL24">
        <v>6.4560000000000004</v>
      </c>
      <c r="EM24">
        <v>-0.21099999999999999</v>
      </c>
      <c r="EN24">
        <v>1.4610000000000001</v>
      </c>
      <c r="EO24">
        <v>43.045000000000002</v>
      </c>
      <c r="EP24">
        <v>12.03</v>
      </c>
      <c r="EQ24">
        <v>-0.55300000000000005</v>
      </c>
      <c r="ER24">
        <v>28.513000000000002</v>
      </c>
      <c r="ES24">
        <v>247.51900000000001</v>
      </c>
      <c r="ET24">
        <v>-0.877</v>
      </c>
      <c r="EU24">
        <v>3.4000000000000002E-2</v>
      </c>
      <c r="EV24">
        <v>24.869</v>
      </c>
      <c r="EW24">
        <v>10</v>
      </c>
      <c r="EX24">
        <v>17.329999999999998</v>
      </c>
      <c r="EY24">
        <v>-7.43</v>
      </c>
      <c r="EZ24">
        <v>7.5190000000000001</v>
      </c>
      <c r="FA24">
        <v>1.7999999999999999E-2</v>
      </c>
      <c r="FB24">
        <v>1.2E-2</v>
      </c>
      <c r="FC24">
        <v>2.3E-2</v>
      </c>
      <c r="FD24">
        <v>7.0000000000000001E-3</v>
      </c>
      <c r="FE24">
        <v>1.1379999999999999</v>
      </c>
      <c r="FF24">
        <v>0.115</v>
      </c>
      <c r="FG24">
        <v>7.4390000000000001</v>
      </c>
      <c r="FH24">
        <v>0.15</v>
      </c>
      <c r="FI24">
        <v>651</v>
      </c>
    </row>
    <row r="25" spans="1:165">
      <c r="C25"/>
      <c r="E25"/>
      <c r="F25" s="22"/>
      <c r="G25" s="18"/>
      <c r="H25" s="18"/>
      <c r="J25">
        <v>62</v>
      </c>
      <c r="L25" s="116">
        <v>1.72</v>
      </c>
      <c r="M25" s="66" t="s">
        <v>124</v>
      </c>
      <c r="N25" s="68" t="s">
        <v>144</v>
      </c>
      <c r="O25" s="49">
        <v>17.13</v>
      </c>
      <c r="P25" s="49">
        <v>10.96</v>
      </c>
      <c r="Q25" s="49">
        <v>6.18</v>
      </c>
      <c r="R25" s="52">
        <v>1.07</v>
      </c>
      <c r="S25" s="63" t="s">
        <v>144</v>
      </c>
      <c r="T25" s="120" t="s">
        <v>144</v>
      </c>
      <c r="U25" s="59">
        <v>18.2</v>
      </c>
      <c r="V25" s="49">
        <v>10.96</v>
      </c>
      <c r="W25" s="59">
        <v>7.25</v>
      </c>
      <c r="X25" s="58"/>
      <c r="Y25" s="66"/>
      <c r="Z25" s="50">
        <v>15</v>
      </c>
      <c r="AA25" s="50">
        <v>5</v>
      </c>
      <c r="AB25" s="64">
        <v>24</v>
      </c>
      <c r="AC25" s="50">
        <v>15</v>
      </c>
      <c r="AD25" s="50">
        <v>7</v>
      </c>
      <c r="AE25" s="64">
        <v>53</v>
      </c>
      <c r="AF25" s="59">
        <v>1.7282631578947401</v>
      </c>
      <c r="AG25" s="59">
        <v>27.543421052631601</v>
      </c>
      <c r="AH25" s="59">
        <v>25.7789473684211</v>
      </c>
      <c r="AI25" s="59">
        <v>15.6831578947368</v>
      </c>
      <c r="AJ25" s="49">
        <v>6.4052631578947397</v>
      </c>
      <c r="AK25" s="49">
        <v>36.994736842105297</v>
      </c>
      <c r="AL25" s="49">
        <v>16.7563157894737</v>
      </c>
      <c r="AM25" s="65">
        <v>38</v>
      </c>
      <c r="AN25" s="102">
        <f>AVERAGE(2.0685,2.4013,2.0326)</f>
        <v>2.1674666666666664</v>
      </c>
      <c r="AO25" s="119">
        <f>STDEV(2.0685,2.4013,2.0326)/SQRT(3)</f>
        <v>0.11737507306825325</v>
      </c>
      <c r="AP25" s="118">
        <v>2.12</v>
      </c>
      <c r="AQ25" s="84">
        <v>0.13</v>
      </c>
      <c r="AR25" s="20">
        <f>AVERAGE([1]Sheet1!$H$18,[1]Sheet1!$H$19)</f>
        <v>1.23</v>
      </c>
      <c r="AS25" s="119">
        <f>STDEV([1]Sheet1!$H$18,[1]Sheet1!$H$19)/SQRT(2)</f>
        <v>0.44999999999999984</v>
      </c>
      <c r="AU25">
        <v>124</v>
      </c>
      <c r="AV25">
        <v>2.2599999999999998</v>
      </c>
      <c r="AW25" s="14">
        <v>29.6</v>
      </c>
      <c r="AX25">
        <v>59.18</v>
      </c>
      <c r="AY25">
        <v>10.99</v>
      </c>
      <c r="AZ25">
        <v>72.930000000000007</v>
      </c>
      <c r="BA25">
        <v>257.77999999999997</v>
      </c>
      <c r="BB25">
        <v>1.6</v>
      </c>
      <c r="BC25">
        <v>1.22</v>
      </c>
      <c r="BD25">
        <v>0.9</v>
      </c>
      <c r="BE25">
        <v>0.7</v>
      </c>
      <c r="BF25">
        <v>0.67</v>
      </c>
      <c r="BG25">
        <v>0.87</v>
      </c>
      <c r="BH25">
        <v>1.1399999999999999</v>
      </c>
      <c r="BI25">
        <v>1.19</v>
      </c>
      <c r="BJ25">
        <v>1.29</v>
      </c>
      <c r="BK25">
        <v>1.46</v>
      </c>
      <c r="BL25">
        <v>1.44</v>
      </c>
      <c r="BM25">
        <v>1.49</v>
      </c>
      <c r="BN25">
        <v>1.55</v>
      </c>
      <c r="BO25">
        <v>1.63</v>
      </c>
      <c r="BP25">
        <v>1.73</v>
      </c>
      <c r="BQ25">
        <v>1.8</v>
      </c>
      <c r="BR25">
        <v>1.91</v>
      </c>
      <c r="BS25">
        <v>2.0699999999999998</v>
      </c>
      <c r="BT25">
        <v>2.19</v>
      </c>
      <c r="BU25">
        <v>2.3199999999999998</v>
      </c>
      <c r="BV25">
        <v>2.42</v>
      </c>
      <c r="BW25">
        <v>2.5</v>
      </c>
      <c r="BX25">
        <v>2.5299999999999998</v>
      </c>
      <c r="BY25">
        <v>2.5299999999999998</v>
      </c>
      <c r="BZ25">
        <v>2.57</v>
      </c>
      <c r="CA25">
        <v>2.5</v>
      </c>
      <c r="CB25">
        <v>2.39</v>
      </c>
      <c r="CC25">
        <v>2.31</v>
      </c>
      <c r="CD25">
        <v>2.3199999999999998</v>
      </c>
      <c r="CE25">
        <v>2.5299999999999998</v>
      </c>
      <c r="CF25">
        <v>2.69</v>
      </c>
      <c r="CG25">
        <v>2.7</v>
      </c>
      <c r="CH25">
        <v>26.86</v>
      </c>
      <c r="CI25">
        <v>32.32</v>
      </c>
      <c r="CJ25" s="118">
        <v>44.89</v>
      </c>
      <c r="CK25">
        <v>5.74</v>
      </c>
      <c r="CL25">
        <v>8.84</v>
      </c>
      <c r="CM25">
        <v>5.73</v>
      </c>
      <c r="CN25">
        <v>3.58</v>
      </c>
      <c r="CO25">
        <v>2.34</v>
      </c>
      <c r="CP25">
        <v>1.9</v>
      </c>
      <c r="CQ25">
        <v>2.09</v>
      </c>
      <c r="CR25">
        <v>2.34</v>
      </c>
      <c r="CS25">
        <v>2.0699999999999998</v>
      </c>
      <c r="CT25">
        <v>1.9</v>
      </c>
      <c r="CU25">
        <v>1.82</v>
      </c>
      <c r="CV25">
        <v>1.52</v>
      </c>
      <c r="CW25">
        <v>1.33</v>
      </c>
      <c r="CX25">
        <v>1.17</v>
      </c>
      <c r="CY25">
        <v>1.05</v>
      </c>
      <c r="CZ25">
        <v>0.94</v>
      </c>
      <c r="DA25">
        <v>0.83</v>
      </c>
      <c r="DB25">
        <v>0.75</v>
      </c>
      <c r="DC25">
        <v>0.68</v>
      </c>
      <c r="DD25">
        <v>0.61</v>
      </c>
      <c r="DE25">
        <v>0.55000000000000004</v>
      </c>
      <c r="DF25">
        <v>0.49</v>
      </c>
      <c r="DG25">
        <v>0.43</v>
      </c>
      <c r="DH25">
        <v>0.37</v>
      </c>
      <c r="DI25">
        <v>0.31</v>
      </c>
      <c r="DJ25">
        <v>0.27</v>
      </c>
      <c r="DK25">
        <v>0.22</v>
      </c>
      <c r="DL25">
        <v>0.18</v>
      </c>
      <c r="DM25">
        <v>0.15</v>
      </c>
      <c r="DN25">
        <v>0.12</v>
      </c>
      <c r="DO25">
        <v>0.11</v>
      </c>
      <c r="DP25">
        <v>0.1</v>
      </c>
      <c r="DQ25">
        <v>0.09</v>
      </c>
      <c r="DR25" s="118">
        <v>0.61</v>
      </c>
      <c r="DS25">
        <v>9.9499999999999993</v>
      </c>
      <c r="DT25">
        <v>6.99</v>
      </c>
      <c r="DU25" s="84">
        <v>2.96</v>
      </c>
      <c r="DV25">
        <v>5064.9359999999997</v>
      </c>
      <c r="DW25">
        <v>23.085999999999999</v>
      </c>
      <c r="DX25">
        <v>0</v>
      </c>
      <c r="DY25">
        <v>0</v>
      </c>
      <c r="DZ25">
        <v>3.7610000000000001</v>
      </c>
      <c r="EA25">
        <v>2.5670000000000002</v>
      </c>
      <c r="EB25">
        <v>0.95299999999999996</v>
      </c>
      <c r="EC25">
        <v>114.87</v>
      </c>
      <c r="ED25">
        <v>113.005</v>
      </c>
      <c r="EE25">
        <v>118.13</v>
      </c>
      <c r="EF25">
        <v>98.759</v>
      </c>
      <c r="EG25">
        <v>98.257999999999996</v>
      </c>
      <c r="EH25">
        <v>97.049000000000007</v>
      </c>
      <c r="EI25">
        <v>6.1779999999999999</v>
      </c>
      <c r="EJ25">
        <v>-2.6389999999999998</v>
      </c>
      <c r="EK25">
        <v>0.16700000000000001</v>
      </c>
      <c r="EL25">
        <v>5.5369999999999999</v>
      </c>
      <c r="EM25">
        <v>-0.35399999999999998</v>
      </c>
      <c r="EN25">
        <v>0.72799999999999998</v>
      </c>
      <c r="EO25">
        <v>47.238</v>
      </c>
      <c r="EP25">
        <v>13.228999999999999</v>
      </c>
      <c r="EQ25">
        <v>-0.17699999999999999</v>
      </c>
      <c r="ER25">
        <v>28.396999999999998</v>
      </c>
      <c r="ES25">
        <v>246.79499999999999</v>
      </c>
      <c r="ET25">
        <v>-0.877</v>
      </c>
      <c r="EU25">
        <v>3.4000000000000002E-2</v>
      </c>
      <c r="EV25">
        <v>20.373999999999999</v>
      </c>
      <c r="EW25">
        <v>10</v>
      </c>
      <c r="EX25">
        <v>14</v>
      </c>
      <c r="EY25">
        <v>5.2999999999999999E-2</v>
      </c>
      <c r="EZ25">
        <v>0.123</v>
      </c>
      <c r="FA25">
        <v>9.4E-2</v>
      </c>
      <c r="FB25">
        <v>9.0999999999999998E-2</v>
      </c>
      <c r="FC25">
        <v>0.14799999999999999</v>
      </c>
      <c r="FD25">
        <v>4.5999999999999999E-2</v>
      </c>
      <c r="FE25">
        <v>-0.16700000000000001</v>
      </c>
      <c r="FF25">
        <v>-1.7000000000000001E-2</v>
      </c>
      <c r="FG25">
        <v>6.2210000000000001</v>
      </c>
      <c r="FH25">
        <v>0.126</v>
      </c>
      <c r="FI25">
        <v>1273</v>
      </c>
    </row>
    <row r="26" spans="1:165">
      <c r="C26"/>
      <c r="E26"/>
      <c r="F26" s="22"/>
      <c r="L26" s="116"/>
      <c r="M26" s="66"/>
      <c r="N26" s="68"/>
      <c r="O26" s="49"/>
      <c r="P26" s="49"/>
      <c r="Q26" s="49"/>
      <c r="R26" s="52"/>
      <c r="S26" s="63"/>
      <c r="T26" s="120"/>
      <c r="U26" s="59"/>
      <c r="V26" s="49"/>
      <c r="W26" s="59"/>
      <c r="X26" s="58"/>
      <c r="Y26" s="66"/>
      <c r="Z26" s="50"/>
      <c r="AA26" s="50"/>
      <c r="AB26" s="64"/>
      <c r="AC26" s="50"/>
      <c r="AD26" s="50"/>
      <c r="AE26" s="64"/>
      <c r="AF26" s="59"/>
      <c r="AG26" s="59"/>
      <c r="AH26" s="59"/>
      <c r="AI26" s="59"/>
      <c r="AJ26" s="49"/>
      <c r="AK26" s="49"/>
      <c r="AL26" s="49"/>
      <c r="AM26" s="65"/>
      <c r="AN26" s="102"/>
      <c r="AO26" s="119"/>
      <c r="AP26"/>
      <c r="AR26"/>
    </row>
    <row r="27" spans="1:165">
      <c r="C27"/>
      <c r="E27"/>
      <c r="F27" s="22"/>
      <c r="L27" s="116"/>
      <c r="M27" s="66"/>
      <c r="N27" s="68"/>
      <c r="O27" s="49"/>
      <c r="P27" s="49"/>
      <c r="Q27" s="49"/>
      <c r="R27" s="52"/>
      <c r="S27" s="63"/>
      <c r="T27" s="120"/>
      <c r="U27" s="59"/>
      <c r="V27" s="49"/>
      <c r="W27" s="59"/>
      <c r="X27" s="58"/>
      <c r="Y27" s="66"/>
      <c r="Z27" s="50"/>
      <c r="AA27" s="50"/>
      <c r="AB27" s="64"/>
      <c r="AC27" s="50"/>
      <c r="AD27" s="50"/>
      <c r="AE27" s="64"/>
      <c r="AF27" s="59"/>
      <c r="AG27" s="59"/>
      <c r="AH27" s="59"/>
      <c r="AI27" s="59"/>
      <c r="AJ27" s="49"/>
      <c r="AK27" s="49"/>
      <c r="AL27" s="49"/>
      <c r="AM27" s="65"/>
      <c r="AN27" s="102"/>
      <c r="AO27" s="119"/>
      <c r="AP27"/>
      <c r="AR27"/>
    </row>
    <row r="28" spans="1:165">
      <c r="C28"/>
      <c r="E28"/>
      <c r="F28" s="22"/>
      <c r="L28" s="116"/>
      <c r="M28" s="66"/>
      <c r="N28" s="68"/>
      <c r="O28" s="49"/>
      <c r="P28" s="49"/>
      <c r="Q28" s="49"/>
      <c r="R28" s="134"/>
      <c r="S28" s="135"/>
      <c r="T28" s="136"/>
      <c r="U28" s="59"/>
      <c r="V28" s="49"/>
      <c r="W28" s="59"/>
      <c r="X28" s="58"/>
      <c r="Y28" s="66"/>
      <c r="Z28" s="50"/>
      <c r="AA28" s="50"/>
      <c r="AB28" s="64"/>
      <c r="AC28" s="50"/>
      <c r="AD28" s="50"/>
      <c r="AE28" s="64"/>
      <c r="AF28" s="59"/>
      <c r="AG28" s="59"/>
      <c r="AH28" s="59"/>
      <c r="AI28" s="59"/>
      <c r="AJ28" s="49"/>
      <c r="AK28" s="49"/>
      <c r="AL28" s="49"/>
      <c r="AM28" s="65"/>
      <c r="AN28" s="102"/>
      <c r="AO28" s="119"/>
      <c r="AP28"/>
      <c r="AR28"/>
    </row>
    <row r="29" spans="1:165">
      <c r="A29" s="46"/>
      <c r="B29" s="46"/>
      <c r="C29" s="47"/>
      <c r="D29" s="46"/>
      <c r="E29" s="47"/>
      <c r="F29" s="60"/>
      <c r="G29" s="48"/>
      <c r="H29" s="67"/>
      <c r="I29" s="46"/>
      <c r="J29" s="60"/>
      <c r="K29" s="85"/>
      <c r="L29" s="116"/>
      <c r="M29" s="66"/>
      <c r="N29" s="68"/>
      <c r="O29" s="49"/>
      <c r="P29" s="49"/>
      <c r="Q29" s="49"/>
      <c r="R29" s="52"/>
      <c r="S29" s="63"/>
      <c r="T29" s="120"/>
      <c r="U29" s="59"/>
      <c r="V29" s="49"/>
      <c r="W29" s="59"/>
      <c r="X29" s="58"/>
      <c r="Y29" s="66"/>
      <c r="Z29" s="50"/>
      <c r="AA29" s="50"/>
      <c r="AB29" s="64"/>
      <c r="AC29" s="50"/>
      <c r="AD29" s="50"/>
      <c r="AE29" s="64"/>
      <c r="AF29" s="59"/>
      <c r="AG29" s="59"/>
      <c r="AH29" s="59"/>
      <c r="AI29" s="59"/>
      <c r="AJ29" s="49"/>
      <c r="AK29" s="49"/>
      <c r="AL29" s="49"/>
      <c r="AM29" s="65"/>
      <c r="AN29" s="102"/>
      <c r="AO29" s="119"/>
      <c r="AP29"/>
      <c r="AR29"/>
    </row>
    <row r="30" spans="1:165">
      <c r="A30" s="46"/>
      <c r="B30" s="46"/>
      <c r="C30" s="47"/>
      <c r="D30" s="46"/>
      <c r="E30" s="47"/>
      <c r="F30" s="60"/>
      <c r="G30" s="48"/>
      <c r="H30" s="67"/>
      <c r="I30" s="46"/>
      <c r="J30" s="60"/>
      <c r="K30" s="85"/>
      <c r="L30" s="59"/>
      <c r="M30" s="66"/>
      <c r="N30" s="68"/>
      <c r="O30" s="49"/>
      <c r="P30" s="49"/>
      <c r="Q30" s="49"/>
      <c r="R30" s="52"/>
      <c r="S30" s="63"/>
      <c r="T30" s="120"/>
      <c r="U30" s="59"/>
      <c r="V30" s="49"/>
      <c r="W30" s="59"/>
      <c r="X30" s="58"/>
      <c r="Y30" s="66"/>
      <c r="Z30" s="50"/>
      <c r="AA30" s="50"/>
      <c r="AB30" s="64"/>
      <c r="AC30" s="50"/>
      <c r="AD30" s="50"/>
      <c r="AE30" s="64"/>
      <c r="AF30" s="59"/>
      <c r="AG30" s="59"/>
      <c r="AH30" s="59"/>
      <c r="AI30" s="59"/>
      <c r="AJ30" s="49"/>
      <c r="AK30" s="49"/>
      <c r="AL30" s="49"/>
      <c r="AM30" s="65"/>
      <c r="AN30" s="102"/>
      <c r="AO30" s="119"/>
      <c r="AP30"/>
      <c r="AR30"/>
    </row>
    <row r="31" spans="1:165">
      <c r="A31" s="15"/>
      <c r="B31" s="15"/>
      <c r="C31" s="74"/>
      <c r="D31" s="15"/>
      <c r="E31" s="74"/>
      <c r="F31" s="75"/>
      <c r="G31" s="16"/>
      <c r="H31" s="18"/>
      <c r="I31" s="75"/>
      <c r="J31" s="60"/>
      <c r="K31" s="85"/>
      <c r="L31" s="50"/>
      <c r="M31" s="87"/>
      <c r="N31" s="76"/>
      <c r="O31" s="49"/>
      <c r="P31" s="49"/>
      <c r="Q31" s="49"/>
      <c r="R31" s="77"/>
      <c r="S31" s="53"/>
      <c r="T31" s="117"/>
      <c r="U31" s="59"/>
      <c r="V31" s="49"/>
      <c r="W31" s="59"/>
      <c r="X31" s="58"/>
      <c r="Y31" s="66"/>
      <c r="Z31" s="50"/>
      <c r="AA31" s="50"/>
      <c r="AB31" s="64"/>
      <c r="AC31" s="50"/>
      <c r="AD31" s="50"/>
      <c r="AE31" s="64"/>
      <c r="AF31" s="59"/>
      <c r="AG31" s="59"/>
      <c r="AH31" s="59"/>
      <c r="AI31" s="59"/>
      <c r="AJ31" s="49"/>
      <c r="AK31" s="49"/>
      <c r="AL31" s="49"/>
      <c r="AM31" s="65"/>
      <c r="AP31"/>
      <c r="AR31"/>
    </row>
    <row r="32" spans="1:165">
      <c r="Z32" s="21"/>
      <c r="AA32" s="21"/>
      <c r="AC32" s="21"/>
      <c r="AD32" s="21"/>
      <c r="AF32" s="21"/>
      <c r="AG32" s="21"/>
      <c r="AH32" s="21"/>
      <c r="AI32" s="21"/>
      <c r="AP32"/>
      <c r="AR32"/>
    </row>
  </sheetData>
  <mergeCells count="15">
    <mergeCell ref="AX4:CI4"/>
    <mergeCell ref="CJ4:DQ4"/>
    <mergeCell ref="AU3:DU3"/>
    <mergeCell ref="DW7:EB7"/>
    <mergeCell ref="DV3:FI3"/>
    <mergeCell ref="R7:T7"/>
    <mergeCell ref="AG7:AL7"/>
    <mergeCell ref="Z4:AB4"/>
    <mergeCell ref="AC4:AE4"/>
    <mergeCell ref="AN3:AO3"/>
    <mergeCell ref="AP3:AQ3"/>
    <mergeCell ref="AR3:AS3"/>
    <mergeCell ref="O3:W3"/>
    <mergeCell ref="X3:Y3"/>
    <mergeCell ref="Z3:A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AVERAGED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Fall</dc:creator>
  <cp:lastModifiedBy>Kelsey Fall</cp:lastModifiedBy>
  <dcterms:created xsi:type="dcterms:W3CDTF">2014-09-19T18:32:35Z</dcterms:created>
  <dcterms:modified xsi:type="dcterms:W3CDTF">2016-11-30T15:57:43Z</dcterms:modified>
</cp:coreProperties>
</file>