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autoCompressPictures="0"/>
  <bookViews>
    <workbookView xWindow="31400" yWindow="940" windowWidth="31160" windowHeight="21700" tabRatio="500"/>
  </bookViews>
  <sheets>
    <sheet name="Raw Data" sheetId="1" r:id="rId1"/>
    <sheet name="Kd" sheetId="2" r:id="rId2"/>
  </sheets>
  <definedNames>
    <definedName name="Licor_YR141001" localSheetId="0">'Raw Data'!$E$4:$I$121</definedName>
    <definedName name="YR150824_1" localSheetId="0">'Raw Data'!#REF!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4" i="1"/>
  <c r="D3" i="2"/>
  <c r="D7" i="2"/>
  <c r="C7" i="2"/>
  <c r="D6" i="2"/>
  <c r="C6" i="2"/>
  <c r="D5" i="2"/>
  <c r="C5" i="2"/>
  <c r="C3" i="2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4" i="1"/>
  <c r="K45" i="1"/>
  <c r="K46" i="1"/>
  <c r="K47" i="1"/>
  <c r="K48" i="1"/>
  <c r="K49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8" i="1"/>
  <c r="K109" i="1"/>
  <c r="K110" i="1"/>
  <c r="K111" i="1"/>
  <c r="K112" i="1"/>
  <c r="K113" i="1"/>
  <c r="K114" i="1"/>
  <c r="K116" i="1"/>
  <c r="K117" i="1"/>
  <c r="K118" i="1"/>
  <c r="K119" i="1"/>
  <c r="K120" i="1"/>
  <c r="K121" i="1"/>
  <c r="K122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4" i="1"/>
  <c r="J45" i="1"/>
  <c r="J46" i="1"/>
  <c r="J47" i="1"/>
  <c r="J48" i="1"/>
  <c r="J49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4" i="1"/>
  <c r="D31" i="1"/>
  <c r="D32" i="1"/>
  <c r="D33" i="1"/>
  <c r="D34" i="1"/>
  <c r="D35" i="1"/>
  <c r="D36" i="1"/>
  <c r="D37" i="1"/>
  <c r="D38" i="1"/>
  <c r="D39" i="1"/>
  <c r="D40" i="1"/>
  <c r="D44" i="1"/>
  <c r="D45" i="1"/>
  <c r="D46" i="1"/>
  <c r="D47" i="1"/>
  <c r="D48" i="1"/>
  <c r="D49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29" i="1"/>
  <c r="D30" i="1"/>
  <c r="D28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/>
  <c r="D4" i="2"/>
  <c r="C4" i="2"/>
  <c r="D2" i="2"/>
  <c r="C2" i="2"/>
</calcChain>
</file>

<file path=xl/connections.xml><?xml version="1.0" encoding="utf-8"?>
<connections xmlns="http://schemas.openxmlformats.org/spreadsheetml/2006/main">
  <connection id="1" name="Licor_YR141001.txt" type="6" refreshedVersion="0" background="1" saveData="1">
    <textPr fileType="mac" firstRow="4" sourceFile="Macintosh HD:Users:kelsey:Desktop:Dissertation:York Profiler Anchor Stations:ClayBank:YR141001:Licor:Licor_YR141001.txt" space="1" semicolon="1" consecutive="1">
      <textFields count="6">
        <textField/>
        <textField/>
        <textField/>
        <textField/>
        <textField/>
        <textField/>
      </textFields>
    </textPr>
  </connection>
  <connection id="2" name="YR150824.txt" type="6" refreshedVersion="0" background="1" saveData="1">
    <textPr fileType="mac" sourceFile="Macintosh HD:Users:kelsey:Desktop:Dissertation:Profiler Surveys:York River:Axial Surveys:YR150824:LICOR:YR150824.txt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<sst xmlns="http://schemas.openxmlformats.org/spreadsheetml/2006/main" count="187" uniqueCount="35">
  <si>
    <t>Station</t>
  </si>
  <si>
    <t>Depth</t>
  </si>
  <si>
    <t>Date</t>
  </si>
  <si>
    <t>Time</t>
  </si>
  <si>
    <t>DECK (UM)</t>
  </si>
  <si>
    <t>WATERQUANTUM (UM)</t>
  </si>
  <si>
    <t>SPHERICALQUANTUM (UM)</t>
  </si>
  <si>
    <t>(2000/Deck µE)*Water or Sperical µE</t>
  </si>
  <si>
    <t>Distance From Mouth (km)</t>
  </si>
  <si>
    <t>m</t>
  </si>
  <si>
    <t>Sphere depth (0.15 m from Water Level Logger)</t>
  </si>
  <si>
    <t>Measured Depth (Water Level Sensor)</t>
  </si>
  <si>
    <t>standard error</t>
  </si>
  <si>
    <t>Log E_d</t>
  </si>
  <si>
    <t>Kd (m-1) from 0.5  to 4 mbs</t>
  </si>
  <si>
    <t>Corrected Irradiance (Sphere)</t>
  </si>
  <si>
    <t>Kd from Figure</t>
  </si>
  <si>
    <t>5552A</t>
  </si>
  <si>
    <t>5552B</t>
  </si>
  <si>
    <t>5552C</t>
  </si>
  <si>
    <t>5553A</t>
  </si>
  <si>
    <t>5553B</t>
  </si>
  <si>
    <t>5553C</t>
  </si>
  <si>
    <t>5554A</t>
  </si>
  <si>
    <t>5554B</t>
  </si>
  <si>
    <t>5554C</t>
  </si>
  <si>
    <t>5555A</t>
  </si>
  <si>
    <t>5555B</t>
  </si>
  <si>
    <t>5555C</t>
  </si>
  <si>
    <t>5556A</t>
  </si>
  <si>
    <t>5556B</t>
  </si>
  <si>
    <t>5556C</t>
  </si>
  <si>
    <t>5557A</t>
  </si>
  <si>
    <t>5557B</t>
  </si>
  <si>
    <t>5557C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</si>
</sst>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mbria"/>
      <scheme val="major"/>
    </font>
    <font>
      <sz val="12"/>
      <name val="Cambria"/>
      <scheme val="maj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1" xfId="0" applyBorder="1"/>
    <xf numFmtId="14" fontId="0" fillId="0" borderId="1" xfId="0" applyNumberFormat="1" applyBorder="1"/>
    <xf numFmtId="21" fontId="0" fillId="0" borderId="1" xfId="0" applyNumberFormat="1" applyBorder="1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2" fillId="0" borderId="2" xfId="0" applyFont="1" applyBorder="1"/>
    <xf numFmtId="164" fontId="3" fillId="0" borderId="3" xfId="0" applyNumberFormat="1" applyFont="1" applyBorder="1"/>
    <xf numFmtId="14" fontId="6" fillId="0" borderId="0" xfId="0" applyNumberFormat="1" applyFont="1"/>
    <xf numFmtId="21" fontId="6" fillId="0" borderId="0" xfId="0" applyNumberFormat="1" applyFont="1"/>
    <xf numFmtId="0" fontId="6" fillId="0" borderId="0" xfId="0" applyFont="1"/>
    <xf numFmtId="0" fontId="2" fillId="0" borderId="0" xfId="0" applyFont="1" applyBorder="1"/>
    <xf numFmtId="164" fontId="3" fillId="0" borderId="1" xfId="0" applyNumberFormat="1" applyFont="1" applyBorder="1"/>
    <xf numFmtId="0" fontId="0" fillId="0" borderId="0" xfId="0" applyFont="1" applyBorder="1"/>
    <xf numFmtId="0" fontId="0" fillId="0" borderId="5" xfId="0" applyBorder="1"/>
    <xf numFmtId="14" fontId="0" fillId="0" borderId="5" xfId="0" applyNumberFormat="1" applyBorder="1"/>
    <xf numFmtId="21" fontId="0" fillId="0" borderId="5" xfId="0" applyNumberFormat="1" applyBorder="1"/>
    <xf numFmtId="14" fontId="6" fillId="0" borderId="5" xfId="0" applyNumberFormat="1" applyFont="1" applyBorder="1"/>
    <xf numFmtId="21" fontId="6" fillId="0" borderId="5" xfId="0" applyNumberFormat="1" applyFont="1" applyBorder="1"/>
    <xf numFmtId="0" fontId="6" fillId="0" borderId="5" xfId="0" applyFont="1" applyBorder="1"/>
    <xf numFmtId="0" fontId="0" fillId="0" borderId="7" xfId="0" applyBorder="1"/>
    <xf numFmtId="0" fontId="0" fillId="0" borderId="5" xfId="0" applyFont="1" applyBorder="1"/>
    <xf numFmtId="0" fontId="0" fillId="0" borderId="0" xfId="0" applyFont="1" applyFill="1" applyBorder="1"/>
    <xf numFmtId="165" fontId="0" fillId="0" borderId="0" xfId="0" applyNumberFormat="1"/>
    <xf numFmtId="2" fontId="0" fillId="0" borderId="0" xfId="0" applyNumberFormat="1" applyFont="1"/>
    <xf numFmtId="14" fontId="6" fillId="0" borderId="1" xfId="0" applyNumberFormat="1" applyFont="1" applyBorder="1"/>
    <xf numFmtId="21" fontId="6" fillId="0" borderId="1" xfId="0" applyNumberFormat="1" applyFont="1" applyBorder="1"/>
    <xf numFmtId="0" fontId="6" fillId="0" borderId="1" xfId="0" applyFont="1" applyBorder="1"/>
    <xf numFmtId="0" fontId="0" fillId="0" borderId="1" xfId="0" applyFont="1" applyBorder="1"/>
    <xf numFmtId="0" fontId="0" fillId="0" borderId="5" xfId="0" applyFont="1" applyFill="1" applyBorder="1"/>
    <xf numFmtId="0" fontId="0" fillId="0" borderId="8" xfId="0" applyFont="1" applyBorder="1"/>
    <xf numFmtId="0" fontId="0" fillId="0" borderId="9" xfId="0" applyFont="1" applyBorder="1"/>
    <xf numFmtId="0" fontId="0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6" xfId="0" applyBorder="1"/>
    <xf numFmtId="0" fontId="0" fillId="0" borderId="11" xfId="0" applyFont="1" applyBorder="1"/>
    <xf numFmtId="14" fontId="0" fillId="0" borderId="0" xfId="0" applyNumberFormat="1" applyBorder="1"/>
    <xf numFmtId="21" fontId="0" fillId="0" borderId="0" xfId="0" applyNumberFormat="1" applyBorder="1"/>
    <xf numFmtId="0" fontId="0" fillId="0" borderId="2" xfId="0" applyFont="1" applyBorder="1"/>
    <xf numFmtId="0" fontId="6" fillId="0" borderId="0" xfId="0" applyFont="1" applyBorder="1"/>
  </cellXfs>
  <cellStyles count="4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S5552B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99475796723181"/>
                  <c:y val="0.0922191912939584"/>
                </c:manualLayout>
              </c:layout>
              <c:numFmt formatCode="General" sourceLinked="0"/>
            </c:trendlineLbl>
          </c:trendline>
          <c:xVal>
            <c:numRef>
              <c:f>'Raw Data'!$D$12:$D$19</c:f>
              <c:numCache>
                <c:formatCode>General</c:formatCode>
                <c:ptCount val="8"/>
                <c:pt idx="0">
                  <c:v>0.439375</c:v>
                </c:pt>
                <c:pt idx="1">
                  <c:v>1.045888888888889</c:v>
                </c:pt>
                <c:pt idx="2">
                  <c:v>1.5212</c:v>
                </c:pt>
                <c:pt idx="3">
                  <c:v>2.107444444444444</c:v>
                </c:pt>
                <c:pt idx="4">
                  <c:v>2.5898</c:v>
                </c:pt>
                <c:pt idx="5">
                  <c:v>3.098444444444444</c:v>
                </c:pt>
                <c:pt idx="6">
                  <c:v>3.5869</c:v>
                </c:pt>
                <c:pt idx="7">
                  <c:v>4.096999999999999</c:v>
                </c:pt>
              </c:numCache>
            </c:numRef>
          </c:xVal>
          <c:yVal>
            <c:numRef>
              <c:f>'Raw Data'!$K$12:$K$19</c:f>
              <c:numCache>
                <c:formatCode>General</c:formatCode>
                <c:ptCount val="8"/>
                <c:pt idx="0">
                  <c:v>7.48861561583433</c:v>
                </c:pt>
                <c:pt idx="1">
                  <c:v>6.928214590542113</c:v>
                </c:pt>
                <c:pt idx="2">
                  <c:v>6.521771866235695</c:v>
                </c:pt>
                <c:pt idx="3">
                  <c:v>6.072850834730533</c:v>
                </c:pt>
                <c:pt idx="4">
                  <c:v>5.606686291166054</c:v>
                </c:pt>
                <c:pt idx="5">
                  <c:v>5.185937102631755</c:v>
                </c:pt>
                <c:pt idx="6">
                  <c:v>4.737332482624285</c:v>
                </c:pt>
                <c:pt idx="7">
                  <c:v>4.396715993981594</c:v>
                </c:pt>
              </c:numCache>
            </c:numRef>
          </c:yVal>
          <c:smooth val="0"/>
        </c:ser>
        <c:ser>
          <c:idx val="2"/>
          <c:order val="1"/>
          <c:tx>
            <c:v>S5541C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00715899370517"/>
                  <c:y val="0.258405187925549"/>
                </c:manualLayout>
              </c:layout>
              <c:numFmt formatCode="General" sourceLinked="0"/>
            </c:trendlineLbl>
          </c:trendline>
          <c:xVal>
            <c:numRef>
              <c:f>'Raw Data'!$D$20:$D$27</c:f>
              <c:numCache>
                <c:formatCode>General</c:formatCode>
                <c:ptCount val="8"/>
                <c:pt idx="0">
                  <c:v>0.547666666666667</c:v>
                </c:pt>
                <c:pt idx="1">
                  <c:v>1.1036</c:v>
                </c:pt>
                <c:pt idx="2">
                  <c:v>1.5542</c:v>
                </c:pt>
                <c:pt idx="3">
                  <c:v>2.0137</c:v>
                </c:pt>
                <c:pt idx="4">
                  <c:v>2.5183</c:v>
                </c:pt>
                <c:pt idx="5">
                  <c:v>3.095888888888889</c:v>
                </c:pt>
              </c:numCache>
            </c:numRef>
          </c:xVal>
          <c:yVal>
            <c:numRef>
              <c:f>'Raw Data'!$K$20:$K$27</c:f>
              <c:numCache>
                <c:formatCode>General</c:formatCode>
                <c:ptCount val="8"/>
                <c:pt idx="0">
                  <c:v>7.603583454593225</c:v>
                </c:pt>
                <c:pt idx="1">
                  <c:v>6.909834502356543</c:v>
                </c:pt>
                <c:pt idx="2">
                  <c:v>6.497562911961812</c:v>
                </c:pt>
                <c:pt idx="3">
                  <c:v>6.085275469098183</c:v>
                </c:pt>
                <c:pt idx="4">
                  <c:v>5.609995895467848</c:v>
                </c:pt>
                <c:pt idx="5">
                  <c:v>5.201927342471114</c:v>
                </c:pt>
              </c:numCache>
            </c:numRef>
          </c:yVal>
          <c:smooth val="0"/>
        </c:ser>
        <c:ser>
          <c:idx val="0"/>
          <c:order val="2"/>
          <c:tx>
            <c:v>S5552A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13014717171496"/>
                  <c:y val="-0.00265262203284918"/>
                </c:manualLayout>
              </c:layout>
              <c:numFmt formatCode="General" sourceLinked="0"/>
            </c:trendlineLbl>
          </c:trendline>
          <c:xVal>
            <c:numRef>
              <c:f>'Raw Data'!$D$4:$D$11</c:f>
              <c:numCache>
                <c:formatCode>General</c:formatCode>
                <c:ptCount val="8"/>
                <c:pt idx="0">
                  <c:v>0.59525</c:v>
                </c:pt>
                <c:pt idx="1">
                  <c:v>1.044375</c:v>
                </c:pt>
                <c:pt idx="2">
                  <c:v>1.5394</c:v>
                </c:pt>
                <c:pt idx="3">
                  <c:v>2.087888888888889</c:v>
                </c:pt>
                <c:pt idx="4">
                  <c:v>2.5172</c:v>
                </c:pt>
                <c:pt idx="5">
                  <c:v>3.044500000000001</c:v>
                </c:pt>
                <c:pt idx="6">
                  <c:v>3.510111111111111</c:v>
                </c:pt>
                <c:pt idx="7">
                  <c:v>4.040555555555555</c:v>
                </c:pt>
              </c:numCache>
            </c:numRef>
          </c:xVal>
          <c:yVal>
            <c:numRef>
              <c:f>'Raw Data'!$K$4:$K$11</c:f>
              <c:numCache>
                <c:formatCode>General</c:formatCode>
                <c:ptCount val="8"/>
                <c:pt idx="0">
                  <c:v>0.795920746389266</c:v>
                </c:pt>
                <c:pt idx="1">
                  <c:v>7.198495289600159</c:v>
                </c:pt>
                <c:pt idx="2">
                  <c:v>6.7087465306035</c:v>
                </c:pt>
                <c:pt idx="3">
                  <c:v>6.175172697951148</c:v>
                </c:pt>
                <c:pt idx="4">
                  <c:v>5.830032898975432</c:v>
                </c:pt>
                <c:pt idx="5">
                  <c:v>5.467935461986414</c:v>
                </c:pt>
                <c:pt idx="6">
                  <c:v>4.960597401444228</c:v>
                </c:pt>
                <c:pt idx="7">
                  <c:v>4.71507111494095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5185832"/>
        <c:axId val="-2147038024"/>
      </c:scatterChart>
      <c:valAx>
        <c:axId val="-2065185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7038024"/>
        <c:crosses val="autoZero"/>
        <c:crossBetween val="midCat"/>
      </c:valAx>
      <c:valAx>
        <c:axId val="-2147038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5185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S5553A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21738424758187"/>
                  <c:y val="-0.0989497716894977"/>
                </c:manualLayout>
              </c:layout>
              <c:numFmt formatCode="General" sourceLinked="0"/>
            </c:trendlineLbl>
          </c:trendline>
          <c:xVal>
            <c:numRef>
              <c:f>'Raw Data'!$D$28:$D$35</c:f>
              <c:numCache>
                <c:formatCode>General</c:formatCode>
                <c:ptCount val="8"/>
                <c:pt idx="0">
                  <c:v>0.513375</c:v>
                </c:pt>
                <c:pt idx="1">
                  <c:v>1.06</c:v>
                </c:pt>
                <c:pt idx="2">
                  <c:v>1.4773</c:v>
                </c:pt>
                <c:pt idx="3">
                  <c:v>2.0974</c:v>
                </c:pt>
                <c:pt idx="4">
                  <c:v>2.6967</c:v>
                </c:pt>
                <c:pt idx="5">
                  <c:v>3.2147</c:v>
                </c:pt>
                <c:pt idx="6">
                  <c:v>3.8186</c:v>
                </c:pt>
                <c:pt idx="7">
                  <c:v>4.2588</c:v>
                </c:pt>
              </c:numCache>
            </c:numRef>
          </c:xVal>
          <c:yVal>
            <c:numRef>
              <c:f>'Raw Data'!$K$28:$K$35</c:f>
              <c:numCache>
                <c:formatCode>General</c:formatCode>
                <c:ptCount val="8"/>
                <c:pt idx="0">
                  <c:v>7.18861346148325</c:v>
                </c:pt>
                <c:pt idx="1">
                  <c:v>6.436730512100444</c:v>
                </c:pt>
                <c:pt idx="2">
                  <c:v>5.859701934076299</c:v>
                </c:pt>
                <c:pt idx="3">
                  <c:v>5.084414104191445</c:v>
                </c:pt>
                <c:pt idx="4">
                  <c:v>4.397779298650773</c:v>
                </c:pt>
                <c:pt idx="5">
                  <c:v>3.785054459122503</c:v>
                </c:pt>
                <c:pt idx="6">
                  <c:v>3.070729956827122</c:v>
                </c:pt>
                <c:pt idx="7">
                  <c:v>2.53315420322945</c:v>
                </c:pt>
              </c:numCache>
            </c:numRef>
          </c:yVal>
          <c:smooth val="0"/>
        </c:ser>
        <c:ser>
          <c:idx val="1"/>
          <c:order val="1"/>
          <c:tx>
            <c:v>S5553B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0561496282324041"/>
                  <c:y val="0.260190198827886"/>
                </c:manualLayout>
              </c:layout>
              <c:numFmt formatCode="General" sourceLinked="0"/>
            </c:trendlineLbl>
          </c:trendline>
          <c:xVal>
            <c:numRef>
              <c:f>'Raw Data'!$D$36:$D$43</c:f>
              <c:numCache>
                <c:formatCode>General</c:formatCode>
                <c:ptCount val="8"/>
                <c:pt idx="0">
                  <c:v>0.635727272727272</c:v>
                </c:pt>
                <c:pt idx="1">
                  <c:v>1.1366</c:v>
                </c:pt>
                <c:pt idx="2">
                  <c:v>1.2847</c:v>
                </c:pt>
                <c:pt idx="3">
                  <c:v>1.5827</c:v>
                </c:pt>
                <c:pt idx="4">
                  <c:v>2.0673</c:v>
                </c:pt>
              </c:numCache>
            </c:numRef>
          </c:xVal>
          <c:yVal>
            <c:numRef>
              <c:f>'Raw Data'!$K$36:$K$43</c:f>
              <c:numCache>
                <c:formatCode>General</c:formatCode>
                <c:ptCount val="8"/>
                <c:pt idx="0">
                  <c:v>7.136654988896894</c:v>
                </c:pt>
                <c:pt idx="1">
                  <c:v>6.379718889030225</c:v>
                </c:pt>
                <c:pt idx="2">
                  <c:v>6.196053990718243</c:v>
                </c:pt>
                <c:pt idx="3">
                  <c:v>5.674908049612574</c:v>
                </c:pt>
                <c:pt idx="4">
                  <c:v>5.034901585822017</c:v>
                </c:pt>
              </c:numCache>
            </c:numRef>
          </c:yVal>
          <c:smooth val="0"/>
        </c:ser>
        <c:ser>
          <c:idx val="2"/>
          <c:order val="2"/>
          <c:tx>
            <c:v>S5553C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0740650977123681"/>
                  <c:y val="0.239996404559019"/>
                </c:manualLayout>
              </c:layout>
              <c:numFmt formatCode="General" sourceLinked="0"/>
            </c:trendlineLbl>
          </c:trendline>
          <c:xVal>
            <c:numRef>
              <c:f>'Raw Data'!$D$44:$D$51</c:f>
              <c:numCache>
                <c:formatCode>General</c:formatCode>
                <c:ptCount val="8"/>
                <c:pt idx="0">
                  <c:v>0.5137</c:v>
                </c:pt>
                <c:pt idx="1">
                  <c:v>1.052636363636364</c:v>
                </c:pt>
                <c:pt idx="2">
                  <c:v>1.3835</c:v>
                </c:pt>
                <c:pt idx="3">
                  <c:v>2.1194</c:v>
                </c:pt>
                <c:pt idx="4">
                  <c:v>2.5656</c:v>
                </c:pt>
                <c:pt idx="5">
                  <c:v>3.1133</c:v>
                </c:pt>
              </c:numCache>
            </c:numRef>
          </c:xVal>
          <c:yVal>
            <c:numRef>
              <c:f>'Raw Data'!$K$44:$K$51</c:f>
              <c:numCache>
                <c:formatCode>General</c:formatCode>
                <c:ptCount val="8"/>
                <c:pt idx="0">
                  <c:v>7.254613859476628</c:v>
                </c:pt>
                <c:pt idx="1">
                  <c:v>6.561341716603305</c:v>
                </c:pt>
                <c:pt idx="2">
                  <c:v>6.12460889922995</c:v>
                </c:pt>
                <c:pt idx="3">
                  <c:v>5.35562078341359</c:v>
                </c:pt>
                <c:pt idx="4">
                  <c:v>4.732049145613638</c:v>
                </c:pt>
                <c:pt idx="5">
                  <c:v>3.948045936038544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043064"/>
        <c:axId val="2141468712"/>
      </c:scatterChart>
      <c:valAx>
        <c:axId val="-2147043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41468712"/>
        <c:crosses val="autoZero"/>
        <c:crossBetween val="midCat"/>
      </c:valAx>
      <c:valAx>
        <c:axId val="2141468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70430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S5554A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84676946631671"/>
                  <c:y val="-0.00850904053659959"/>
                </c:manualLayout>
              </c:layout>
              <c:numFmt formatCode="General" sourceLinked="0"/>
            </c:trendlineLbl>
          </c:trendline>
          <c:xVal>
            <c:numRef>
              <c:f>'Raw Data'!$D$52:$D$59</c:f>
              <c:numCache>
                <c:formatCode>General</c:formatCode>
                <c:ptCount val="8"/>
                <c:pt idx="0">
                  <c:v>0.448</c:v>
                </c:pt>
                <c:pt idx="1">
                  <c:v>0.92325</c:v>
                </c:pt>
                <c:pt idx="2">
                  <c:v>1.2708</c:v>
                </c:pt>
                <c:pt idx="3">
                  <c:v>1.995333333333333</c:v>
                </c:pt>
                <c:pt idx="4">
                  <c:v>2.5042</c:v>
                </c:pt>
                <c:pt idx="5">
                  <c:v>3.0828</c:v>
                </c:pt>
                <c:pt idx="6">
                  <c:v>3.636799999999999</c:v>
                </c:pt>
                <c:pt idx="7">
                  <c:v>4.1358</c:v>
                </c:pt>
              </c:numCache>
            </c:numRef>
          </c:xVal>
          <c:yVal>
            <c:numRef>
              <c:f>'Raw Data'!$K$52:$K$59</c:f>
              <c:numCache>
                <c:formatCode>General</c:formatCode>
                <c:ptCount val="8"/>
                <c:pt idx="0">
                  <c:v>7.305108317772153</c:v>
                </c:pt>
                <c:pt idx="1">
                  <c:v>6.865884471771428</c:v>
                </c:pt>
                <c:pt idx="2">
                  <c:v>6.354876008932153</c:v>
                </c:pt>
                <c:pt idx="3">
                  <c:v>5.64202555236122</c:v>
                </c:pt>
                <c:pt idx="4">
                  <c:v>4.843496568141467</c:v>
                </c:pt>
                <c:pt idx="5">
                  <c:v>4.257938231311734</c:v>
                </c:pt>
                <c:pt idx="6">
                  <c:v>3.589476263688852</c:v>
                </c:pt>
                <c:pt idx="7">
                  <c:v>3.051613703485804</c:v>
                </c:pt>
              </c:numCache>
            </c:numRef>
          </c:yVal>
          <c:smooth val="0"/>
        </c:ser>
        <c:ser>
          <c:idx val="1"/>
          <c:order val="1"/>
          <c:tx>
            <c:v>S5554B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93434737788696"/>
                  <c:y val="0.0882075861840799"/>
                </c:manualLayout>
              </c:layout>
              <c:numFmt formatCode="General" sourceLinked="0"/>
            </c:trendlineLbl>
          </c:trendline>
          <c:xVal>
            <c:numRef>
              <c:f>'Raw Data'!$D$60:$D$67</c:f>
              <c:numCache>
                <c:formatCode>General</c:formatCode>
                <c:ptCount val="8"/>
                <c:pt idx="0">
                  <c:v>0.567285714285714</c:v>
                </c:pt>
                <c:pt idx="1">
                  <c:v>1.0708</c:v>
                </c:pt>
                <c:pt idx="2">
                  <c:v>1.4958</c:v>
                </c:pt>
                <c:pt idx="3">
                  <c:v>2.00975</c:v>
                </c:pt>
                <c:pt idx="4">
                  <c:v>2.5305</c:v>
                </c:pt>
                <c:pt idx="5">
                  <c:v>3.0798</c:v>
                </c:pt>
                <c:pt idx="6">
                  <c:v>3.605999999999999</c:v>
                </c:pt>
                <c:pt idx="7">
                  <c:v>4.1846</c:v>
                </c:pt>
              </c:numCache>
            </c:numRef>
          </c:xVal>
          <c:yVal>
            <c:numRef>
              <c:f>'Raw Data'!$K$60:$K$67</c:f>
              <c:numCache>
                <c:formatCode>General</c:formatCode>
                <c:ptCount val="8"/>
                <c:pt idx="0">
                  <c:v>7.290900510920424</c:v>
                </c:pt>
                <c:pt idx="1">
                  <c:v>6.779716337326763</c:v>
                </c:pt>
                <c:pt idx="2">
                  <c:v>6.170617474384568</c:v>
                </c:pt>
                <c:pt idx="3">
                  <c:v>5.62604675580258</c:v>
                </c:pt>
                <c:pt idx="4">
                  <c:v>5.012802375027809</c:v>
                </c:pt>
                <c:pt idx="5">
                  <c:v>4.350201784042916</c:v>
                </c:pt>
                <c:pt idx="6">
                  <c:v>3.707709687505074</c:v>
                </c:pt>
                <c:pt idx="7">
                  <c:v>3.109835787035422</c:v>
                </c:pt>
              </c:numCache>
            </c:numRef>
          </c:yVal>
          <c:smooth val="0"/>
        </c:ser>
        <c:ser>
          <c:idx val="2"/>
          <c:order val="2"/>
          <c:tx>
            <c:v>S5554C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58854868071853"/>
                  <c:y val="0.181086647257328"/>
                </c:manualLayout>
              </c:layout>
              <c:numFmt formatCode="General" sourceLinked="0"/>
            </c:trendlineLbl>
          </c:trendline>
          <c:xVal>
            <c:numRef>
              <c:f>'Raw Data'!$D$68:$D$75</c:f>
              <c:numCache>
                <c:formatCode>General</c:formatCode>
                <c:ptCount val="8"/>
                <c:pt idx="0">
                  <c:v>0.587166666666667</c:v>
                </c:pt>
                <c:pt idx="1">
                  <c:v>1.039</c:v>
                </c:pt>
                <c:pt idx="2">
                  <c:v>1.4878</c:v>
                </c:pt>
                <c:pt idx="3">
                  <c:v>1.983</c:v>
                </c:pt>
                <c:pt idx="4">
                  <c:v>2.5932</c:v>
                </c:pt>
                <c:pt idx="5">
                  <c:v>3.1105</c:v>
                </c:pt>
                <c:pt idx="6">
                  <c:v>3.542800000000001</c:v>
                </c:pt>
                <c:pt idx="7">
                  <c:v>4.017</c:v>
                </c:pt>
              </c:numCache>
            </c:numRef>
          </c:xVal>
          <c:yVal>
            <c:numRef>
              <c:f>'Raw Data'!$K$68:$K$75</c:f>
              <c:numCache>
                <c:formatCode>General</c:formatCode>
                <c:ptCount val="8"/>
                <c:pt idx="0">
                  <c:v>7.23100671089884</c:v>
                </c:pt>
                <c:pt idx="1">
                  <c:v>6.755317096590558</c:v>
                </c:pt>
                <c:pt idx="2">
                  <c:v>6.152947586721693</c:v>
                </c:pt>
                <c:pt idx="3">
                  <c:v>5.530150929283008</c:v>
                </c:pt>
                <c:pt idx="4">
                  <c:v>4.889151524544111</c:v>
                </c:pt>
                <c:pt idx="5">
                  <c:v>4.306768801233085</c:v>
                </c:pt>
                <c:pt idx="6">
                  <c:v>3.75260540170097</c:v>
                </c:pt>
                <c:pt idx="7">
                  <c:v>3.219640977662814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5429624"/>
        <c:axId val="-2065446264"/>
      </c:scatterChart>
      <c:valAx>
        <c:axId val="-2065429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65446264"/>
        <c:crosses val="autoZero"/>
        <c:crossBetween val="midCat"/>
      </c:valAx>
      <c:valAx>
        <c:axId val="-2065446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5429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S5555A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19846467659509"/>
                  <c:y val="-0.122371489441334"/>
                </c:manualLayout>
              </c:layout>
              <c:numFmt formatCode="General" sourceLinked="0"/>
            </c:trendlineLbl>
          </c:trendline>
          <c:xVal>
            <c:numRef>
              <c:f>'Raw Data'!$D$76:$D$83</c:f>
              <c:numCache>
                <c:formatCode>General</c:formatCode>
                <c:ptCount val="8"/>
                <c:pt idx="0">
                  <c:v>0.448666666666667</c:v>
                </c:pt>
                <c:pt idx="1">
                  <c:v>0.91375</c:v>
                </c:pt>
                <c:pt idx="2">
                  <c:v>1.5336</c:v>
                </c:pt>
                <c:pt idx="3">
                  <c:v>1.9822</c:v>
                </c:pt>
                <c:pt idx="4">
                  <c:v>2.532</c:v>
                </c:pt>
                <c:pt idx="5">
                  <c:v>3.0446</c:v>
                </c:pt>
                <c:pt idx="6">
                  <c:v>3.592</c:v>
                </c:pt>
                <c:pt idx="7">
                  <c:v>4.119499999999999</c:v>
                </c:pt>
              </c:numCache>
            </c:numRef>
          </c:xVal>
          <c:yVal>
            <c:numRef>
              <c:f>'Raw Data'!$K$76:$K$83</c:f>
              <c:numCache>
                <c:formatCode>General</c:formatCode>
                <c:ptCount val="8"/>
                <c:pt idx="0">
                  <c:v>8.39201081850373</c:v>
                </c:pt>
                <c:pt idx="1">
                  <c:v>6.25466546404764</c:v>
                </c:pt>
                <c:pt idx="2">
                  <c:v>5.228089032133625</c:v>
                </c:pt>
                <c:pt idx="3">
                  <c:v>4.308585670887941</c:v>
                </c:pt>
                <c:pt idx="4">
                  <c:v>3.608750966857113</c:v>
                </c:pt>
                <c:pt idx="5">
                  <c:v>2.931748054208337</c:v>
                </c:pt>
                <c:pt idx="6">
                  <c:v>2.23056032484509</c:v>
                </c:pt>
                <c:pt idx="7">
                  <c:v>1.554353726253916</c:v>
                </c:pt>
              </c:numCache>
            </c:numRef>
          </c:yVal>
          <c:smooth val="0"/>
        </c:ser>
        <c:ser>
          <c:idx val="1"/>
          <c:order val="1"/>
          <c:tx>
            <c:v>S5555B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0.000795736187572653"/>
                  <c:y val="0.159650347637076"/>
                </c:manualLayout>
              </c:layout>
              <c:numFmt formatCode="General" sourceLinked="0"/>
            </c:trendlineLbl>
          </c:trendline>
          <c:xVal>
            <c:numRef>
              <c:f>'Raw Data'!$D$84:$D$91</c:f>
              <c:numCache>
                <c:formatCode>General</c:formatCode>
                <c:ptCount val="8"/>
                <c:pt idx="0">
                  <c:v>0.505333333333333</c:v>
                </c:pt>
                <c:pt idx="1">
                  <c:v>1.0886</c:v>
                </c:pt>
                <c:pt idx="2">
                  <c:v>1.526</c:v>
                </c:pt>
                <c:pt idx="3">
                  <c:v>2.059</c:v>
                </c:pt>
                <c:pt idx="4">
                  <c:v>2.455</c:v>
                </c:pt>
              </c:numCache>
            </c:numRef>
          </c:xVal>
          <c:yVal>
            <c:numRef>
              <c:f>'Raw Data'!$K$84:$K$91</c:f>
              <c:numCache>
                <c:formatCode>General</c:formatCode>
                <c:ptCount val="8"/>
                <c:pt idx="0">
                  <c:v>8.033829247591635</c:v>
                </c:pt>
                <c:pt idx="1">
                  <c:v>6.034909125438337</c:v>
                </c:pt>
                <c:pt idx="2">
                  <c:v>5.075282778688803</c:v>
                </c:pt>
                <c:pt idx="3">
                  <c:v>4.252423520780065</c:v>
                </c:pt>
                <c:pt idx="4">
                  <c:v>3.482492910232985</c:v>
                </c:pt>
              </c:numCache>
            </c:numRef>
          </c:yVal>
          <c:smooth val="0"/>
        </c:ser>
        <c:ser>
          <c:idx val="2"/>
          <c:order val="2"/>
          <c:tx>
            <c:v>S5555C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12567938060667"/>
                  <c:y val="0.0957635779988196"/>
                </c:manualLayout>
              </c:layout>
              <c:numFmt formatCode="General" sourceLinked="0"/>
            </c:trendlineLbl>
          </c:trendline>
          <c:xVal>
            <c:numRef>
              <c:f>'Raw Data'!$D$92:$D$99</c:f>
              <c:numCache>
                <c:formatCode>General</c:formatCode>
                <c:ptCount val="8"/>
                <c:pt idx="0">
                  <c:v>0.554166666666667</c:v>
                </c:pt>
                <c:pt idx="1">
                  <c:v>1.0402</c:v>
                </c:pt>
                <c:pt idx="2">
                  <c:v>1.656</c:v>
                </c:pt>
                <c:pt idx="3">
                  <c:v>2.0994</c:v>
                </c:pt>
                <c:pt idx="4">
                  <c:v>2.5425</c:v>
                </c:pt>
                <c:pt idx="5">
                  <c:v>3.0942</c:v>
                </c:pt>
                <c:pt idx="6">
                  <c:v>3.6496</c:v>
                </c:pt>
                <c:pt idx="7">
                  <c:v>4.069199999999999</c:v>
                </c:pt>
              </c:numCache>
            </c:numRef>
          </c:xVal>
          <c:yVal>
            <c:numRef>
              <c:f>'Raw Data'!$K$92:$K$99</c:f>
              <c:numCache>
                <c:formatCode>General</c:formatCode>
                <c:ptCount val="8"/>
                <c:pt idx="0">
                  <c:v>6.864772222822597</c:v>
                </c:pt>
                <c:pt idx="1">
                  <c:v>5.872680916027089</c:v>
                </c:pt>
                <c:pt idx="2">
                  <c:v>5.08420767667818</c:v>
                </c:pt>
                <c:pt idx="3">
                  <c:v>4.21941355763889</c:v>
                </c:pt>
                <c:pt idx="4">
                  <c:v>3.555444865348737</c:v>
                </c:pt>
                <c:pt idx="5">
                  <c:v>2.882435308600355</c:v>
                </c:pt>
                <c:pt idx="6">
                  <c:v>2.178314721931938</c:v>
                </c:pt>
                <c:pt idx="7">
                  <c:v>1.631998571215839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4676280"/>
        <c:axId val="-2064749784"/>
      </c:scatterChart>
      <c:valAx>
        <c:axId val="-206467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64749784"/>
        <c:crosses val="autoZero"/>
        <c:crossBetween val="midCat"/>
      </c:valAx>
      <c:valAx>
        <c:axId val="-2064749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4676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S5556A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94105016120896"/>
                  <c:y val="-0.302761450593324"/>
                </c:manualLayout>
              </c:layout>
              <c:numFmt formatCode="General" sourceLinked="0"/>
            </c:trendlineLbl>
          </c:trendline>
          <c:xVal>
            <c:numRef>
              <c:f>'Raw Data'!$D$100:$D$107</c:f>
              <c:numCache>
                <c:formatCode>General</c:formatCode>
                <c:ptCount val="8"/>
                <c:pt idx="0">
                  <c:v>0.4985</c:v>
                </c:pt>
                <c:pt idx="1">
                  <c:v>1.087166666666667</c:v>
                </c:pt>
                <c:pt idx="2">
                  <c:v>1.5305</c:v>
                </c:pt>
                <c:pt idx="3">
                  <c:v>1.996399999999999</c:v>
                </c:pt>
                <c:pt idx="4">
                  <c:v>2.5192</c:v>
                </c:pt>
                <c:pt idx="5">
                  <c:v>3.0446</c:v>
                </c:pt>
                <c:pt idx="6">
                  <c:v>3.5792</c:v>
                </c:pt>
                <c:pt idx="7">
                  <c:v>4.0798</c:v>
                </c:pt>
              </c:numCache>
            </c:numRef>
          </c:xVal>
          <c:yVal>
            <c:numRef>
              <c:f>'Raw Data'!$K$100:$K$107</c:f>
              <c:numCache>
                <c:formatCode>General</c:formatCode>
                <c:ptCount val="8"/>
                <c:pt idx="0">
                  <c:v>6.891415740296685</c:v>
                </c:pt>
                <c:pt idx="1">
                  <c:v>5.436361587344242</c:v>
                </c:pt>
                <c:pt idx="2">
                  <c:v>4.883084768892372</c:v>
                </c:pt>
                <c:pt idx="3">
                  <c:v>3.723717569695166</c:v>
                </c:pt>
                <c:pt idx="4">
                  <c:v>2.58085442107331</c:v>
                </c:pt>
                <c:pt idx="5">
                  <c:v>1.547341544669665</c:v>
                </c:pt>
                <c:pt idx="6">
                  <c:v>0.517551421055274</c:v>
                </c:pt>
              </c:numCache>
            </c:numRef>
          </c:yVal>
          <c:smooth val="0"/>
        </c:ser>
        <c:ser>
          <c:idx val="1"/>
          <c:order val="1"/>
          <c:tx>
            <c:v>S5556B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32961638848069"/>
                  <c:y val="-0.0924561014380245"/>
                </c:manualLayout>
              </c:layout>
              <c:numFmt formatCode="General" sourceLinked="0"/>
            </c:trendlineLbl>
          </c:trendline>
          <c:xVal>
            <c:numRef>
              <c:f>'Raw Data'!$D$108:$D$115</c:f>
              <c:numCache>
                <c:formatCode>General</c:formatCode>
                <c:ptCount val="8"/>
                <c:pt idx="0">
                  <c:v>0.5794</c:v>
                </c:pt>
                <c:pt idx="1">
                  <c:v>1.0426</c:v>
                </c:pt>
                <c:pt idx="2">
                  <c:v>1.5516</c:v>
                </c:pt>
                <c:pt idx="3">
                  <c:v>2.0212</c:v>
                </c:pt>
                <c:pt idx="4">
                  <c:v>2.5202</c:v>
                </c:pt>
                <c:pt idx="5">
                  <c:v>2.95575</c:v>
                </c:pt>
                <c:pt idx="6">
                  <c:v>3.5244</c:v>
                </c:pt>
                <c:pt idx="7">
                  <c:v>4.108599999999999</c:v>
                </c:pt>
              </c:numCache>
            </c:numRef>
          </c:xVal>
          <c:yVal>
            <c:numRef>
              <c:f>'Raw Data'!$K$108:$K$114</c:f>
              <c:numCache>
                <c:formatCode>General</c:formatCode>
                <c:ptCount val="7"/>
                <c:pt idx="0">
                  <c:v>7.161662050148491</c:v>
                </c:pt>
                <c:pt idx="1">
                  <c:v>6.017718398951187</c:v>
                </c:pt>
                <c:pt idx="2">
                  <c:v>4.76658396240309</c:v>
                </c:pt>
                <c:pt idx="3">
                  <c:v>3.630770938797463</c:v>
                </c:pt>
                <c:pt idx="4">
                  <c:v>2.568613542711395</c:v>
                </c:pt>
                <c:pt idx="5">
                  <c:v>1.883161788015518</c:v>
                </c:pt>
                <c:pt idx="6">
                  <c:v>0.778574113573881</c:v>
                </c:pt>
              </c:numCache>
            </c:numRef>
          </c:yVal>
          <c:smooth val="0"/>
        </c:ser>
        <c:ser>
          <c:idx val="2"/>
          <c:order val="2"/>
          <c:tx>
            <c:v>S5556C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32197925120084"/>
                  <c:y val="-0.0150134930316808"/>
                </c:manualLayout>
              </c:layout>
              <c:numFmt formatCode="General" sourceLinked="0"/>
            </c:trendlineLbl>
          </c:trendline>
          <c:xVal>
            <c:numRef>
              <c:f>'Raw Data'!$D$116:$D$123</c:f>
              <c:numCache>
                <c:formatCode>General</c:formatCode>
                <c:ptCount val="8"/>
                <c:pt idx="0">
                  <c:v>0.628</c:v>
                </c:pt>
                <c:pt idx="1">
                  <c:v>1.0446</c:v>
                </c:pt>
                <c:pt idx="2">
                  <c:v>1.5378</c:v>
                </c:pt>
                <c:pt idx="3">
                  <c:v>2.0198</c:v>
                </c:pt>
                <c:pt idx="4">
                  <c:v>2.6014</c:v>
                </c:pt>
                <c:pt idx="5">
                  <c:v>3.074</c:v>
                </c:pt>
                <c:pt idx="6">
                  <c:v>3.610800000000001</c:v>
                </c:pt>
                <c:pt idx="7">
                  <c:v>4.0542</c:v>
                </c:pt>
              </c:numCache>
            </c:numRef>
          </c:xVal>
          <c:yVal>
            <c:numRef>
              <c:f>'Raw Data'!$K$116:$K$122</c:f>
              <c:numCache>
                <c:formatCode>General</c:formatCode>
                <c:ptCount val="7"/>
                <c:pt idx="0">
                  <c:v>6.578269531168476</c:v>
                </c:pt>
                <c:pt idx="1">
                  <c:v>5.878950785657256</c:v>
                </c:pt>
                <c:pt idx="2">
                  <c:v>4.862933066244655</c:v>
                </c:pt>
                <c:pt idx="3">
                  <c:v>3.663701369477645</c:v>
                </c:pt>
                <c:pt idx="4">
                  <c:v>2.522160809255267</c:v>
                </c:pt>
                <c:pt idx="5">
                  <c:v>1.6026856018091</c:v>
                </c:pt>
                <c:pt idx="6">
                  <c:v>0.463954902786503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4905000"/>
        <c:axId val="-2064862664"/>
      </c:scatterChart>
      <c:valAx>
        <c:axId val="-206490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64862664"/>
        <c:crosses val="autoZero"/>
        <c:crossBetween val="midCat"/>
      </c:valAx>
      <c:valAx>
        <c:axId val="-2064862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4905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54004811898513"/>
          <c:y val="0.0277777777777778"/>
          <c:w val="0.611175634295713"/>
          <c:h val="0.822469378827647"/>
        </c:manualLayout>
      </c:layout>
      <c:scatterChart>
        <c:scatterStyle val="lineMarker"/>
        <c:varyColors val="0"/>
        <c:ser>
          <c:idx val="0"/>
          <c:order val="0"/>
          <c:tx>
            <c:v>5557A</c:v>
          </c:tx>
          <c:spPr>
            <a:ln w="47625">
              <a:noFill/>
            </a:ln>
          </c:spPr>
          <c:trendline>
            <c:spPr>
              <a:ln>
                <a:solidFill>
                  <a:srgbClr val="0000FF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23438101487314"/>
                  <c:y val="-0.189283683289589"/>
                </c:manualLayout>
              </c:layout>
              <c:numFmt formatCode="General" sourceLinked="0"/>
            </c:trendlineLbl>
          </c:trendline>
          <c:xVal>
            <c:numRef>
              <c:f>'Raw Data'!$D$124:$D$131</c:f>
              <c:numCache>
                <c:formatCode>General</c:formatCode>
                <c:ptCount val="8"/>
                <c:pt idx="0">
                  <c:v>0.404</c:v>
                </c:pt>
                <c:pt idx="1">
                  <c:v>0.738666666666667</c:v>
                </c:pt>
                <c:pt idx="2">
                  <c:v>1.2094</c:v>
                </c:pt>
                <c:pt idx="3">
                  <c:v>1.6834</c:v>
                </c:pt>
                <c:pt idx="4">
                  <c:v>2.275166666666667</c:v>
                </c:pt>
                <c:pt idx="5">
                  <c:v>2.6912</c:v>
                </c:pt>
                <c:pt idx="6">
                  <c:v>3.026666666666666</c:v>
                </c:pt>
                <c:pt idx="7">
                  <c:v>3.358714285714286</c:v>
                </c:pt>
              </c:numCache>
            </c:numRef>
          </c:xVal>
          <c:yVal>
            <c:numRef>
              <c:f>'Raw Data'!$K$124:$K$131</c:f>
              <c:numCache>
                <c:formatCode>General</c:formatCode>
                <c:ptCount val="8"/>
                <c:pt idx="0">
                  <c:v>6.91896838016526</c:v>
                </c:pt>
                <c:pt idx="1">
                  <c:v>6.361695126534494</c:v>
                </c:pt>
                <c:pt idx="2">
                  <c:v>5.177840416847477</c:v>
                </c:pt>
                <c:pt idx="3">
                  <c:v>4.492049217236174</c:v>
                </c:pt>
                <c:pt idx="4">
                  <c:v>3.607568953958021</c:v>
                </c:pt>
                <c:pt idx="5">
                  <c:v>2.825062793715756</c:v>
                </c:pt>
                <c:pt idx="6">
                  <c:v>2.120072782312902</c:v>
                </c:pt>
                <c:pt idx="7">
                  <c:v>1.345886570017087</c:v>
                </c:pt>
              </c:numCache>
            </c:numRef>
          </c:yVal>
          <c:smooth val="0"/>
        </c:ser>
        <c:ser>
          <c:idx val="1"/>
          <c:order val="1"/>
          <c:tx>
            <c:v>S5557B</c:v>
          </c:tx>
          <c:spPr>
            <a:ln w="47625"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54739282589676"/>
                  <c:y val="-0.091418416447944"/>
                </c:manualLayout>
              </c:layout>
              <c:numFmt formatCode="General" sourceLinked="0"/>
            </c:trendlineLbl>
          </c:trendline>
          <c:xVal>
            <c:numRef>
              <c:f>'Raw Data'!$D$132:$D$139</c:f>
              <c:numCache>
                <c:formatCode>General</c:formatCode>
                <c:ptCount val="8"/>
                <c:pt idx="0">
                  <c:v>0.5436</c:v>
                </c:pt>
                <c:pt idx="1">
                  <c:v>1.148142857142857</c:v>
                </c:pt>
                <c:pt idx="2">
                  <c:v>1.405666666666667</c:v>
                </c:pt>
                <c:pt idx="3">
                  <c:v>1.8846</c:v>
                </c:pt>
                <c:pt idx="4">
                  <c:v>2.3044</c:v>
                </c:pt>
                <c:pt idx="5">
                  <c:v>2.7306</c:v>
                </c:pt>
                <c:pt idx="6">
                  <c:v>3.211</c:v>
                </c:pt>
                <c:pt idx="7">
                  <c:v>3.607400000000001</c:v>
                </c:pt>
              </c:numCache>
            </c:numRef>
          </c:xVal>
          <c:yVal>
            <c:numRef>
              <c:f>'Raw Data'!$K$132:$K$139</c:f>
              <c:numCache>
                <c:formatCode>General</c:formatCode>
                <c:ptCount val="8"/>
                <c:pt idx="0">
                  <c:v>6.783402319652852</c:v>
                </c:pt>
                <c:pt idx="1">
                  <c:v>6.076321371506903</c:v>
                </c:pt>
                <c:pt idx="2">
                  <c:v>5.286578002188631</c:v>
                </c:pt>
                <c:pt idx="3">
                  <c:v>4.449960028812311</c:v>
                </c:pt>
                <c:pt idx="4">
                  <c:v>3.718949574427599</c:v>
                </c:pt>
                <c:pt idx="5">
                  <c:v>3.019583873649478</c:v>
                </c:pt>
                <c:pt idx="6">
                  <c:v>2.099575690888618</c:v>
                </c:pt>
                <c:pt idx="7">
                  <c:v>1.357825912529119</c:v>
                </c:pt>
              </c:numCache>
            </c:numRef>
          </c:yVal>
          <c:smooth val="0"/>
        </c:ser>
        <c:ser>
          <c:idx val="2"/>
          <c:order val="2"/>
          <c:tx>
            <c:v>S5557C</c:v>
          </c:tx>
          <c:spPr>
            <a:ln w="47625">
              <a:noFill/>
            </a:ln>
          </c:spPr>
          <c:trendline>
            <c:spPr>
              <a:ln>
                <a:solidFill>
                  <a:srgbClr val="00800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287877077865267"/>
                  <c:y val="-0.0265277777777779"/>
                </c:manualLayout>
              </c:layout>
              <c:numFmt formatCode="General" sourceLinked="0"/>
            </c:trendlineLbl>
          </c:trendline>
          <c:xVal>
            <c:numRef>
              <c:f>'Raw Data'!$D$140:$D$147</c:f>
              <c:numCache>
                <c:formatCode>General</c:formatCode>
                <c:ptCount val="8"/>
                <c:pt idx="0">
                  <c:v>0.592666666666667</c:v>
                </c:pt>
                <c:pt idx="1">
                  <c:v>0.9972</c:v>
                </c:pt>
                <c:pt idx="2">
                  <c:v>1.4866</c:v>
                </c:pt>
                <c:pt idx="3">
                  <c:v>1.8696</c:v>
                </c:pt>
                <c:pt idx="4">
                  <c:v>2.3554</c:v>
                </c:pt>
                <c:pt idx="5">
                  <c:v>2.8174</c:v>
                </c:pt>
                <c:pt idx="6">
                  <c:v>3.265400000000001</c:v>
                </c:pt>
                <c:pt idx="7">
                  <c:v>3.7152</c:v>
                </c:pt>
              </c:numCache>
            </c:numRef>
          </c:xVal>
          <c:yVal>
            <c:numRef>
              <c:f>'Raw Data'!$K$140:$K$147</c:f>
              <c:numCache>
                <c:formatCode>General</c:formatCode>
                <c:ptCount val="8"/>
                <c:pt idx="0">
                  <c:v>7.815046359186152</c:v>
                </c:pt>
                <c:pt idx="1">
                  <c:v>6.167776798738092</c:v>
                </c:pt>
                <c:pt idx="2">
                  <c:v>5.212478720612788</c:v>
                </c:pt>
                <c:pt idx="3">
                  <c:v>4.489280511274642</c:v>
                </c:pt>
                <c:pt idx="4">
                  <c:v>3.69261305379108</c:v>
                </c:pt>
                <c:pt idx="5">
                  <c:v>2.876278724888263</c:v>
                </c:pt>
                <c:pt idx="6">
                  <c:v>2.097812099291865</c:v>
                </c:pt>
                <c:pt idx="7">
                  <c:v>1.331756584170044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5618808"/>
        <c:axId val="-2053957208"/>
      </c:scatterChart>
      <c:valAx>
        <c:axId val="-2065618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53957208"/>
        <c:crosses val="autoZero"/>
        <c:crossBetween val="midCat"/>
      </c:valAx>
      <c:valAx>
        <c:axId val="-2053957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65618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139700</xdr:colOff>
      <xdr:row>3</xdr:row>
      <xdr:rowOff>63500</xdr:rowOff>
    </xdr:from>
    <xdr:to>
      <xdr:col>16</xdr:col>
      <xdr:colOff>584200</xdr:colOff>
      <xdr:row>17</xdr:row>
      <xdr:rowOff>139700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215900</xdr:colOff>
      <xdr:row>27</xdr:row>
      <xdr:rowOff>127000</xdr:rowOff>
    </xdr:from>
    <xdr:to>
      <xdr:col>16</xdr:col>
      <xdr:colOff>660400</xdr:colOff>
      <xdr:row>42</xdr:row>
      <xdr:rowOff>12700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285750</xdr:colOff>
      <xdr:row>51</xdr:row>
      <xdr:rowOff>0</xdr:rowOff>
    </xdr:from>
    <xdr:to>
      <xdr:col>16</xdr:col>
      <xdr:colOff>730250</xdr:colOff>
      <xdr:row>63</xdr:row>
      <xdr:rowOff>101600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59690</xdr:colOff>
      <xdr:row>75</xdr:row>
      <xdr:rowOff>33020</xdr:rowOff>
    </xdr:from>
    <xdr:to>
      <xdr:col>16</xdr:col>
      <xdr:colOff>504190</xdr:colOff>
      <xdr:row>89</xdr:row>
      <xdr:rowOff>109220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77470</xdr:colOff>
      <xdr:row>98</xdr:row>
      <xdr:rowOff>30480</xdr:rowOff>
    </xdr:from>
    <xdr:to>
      <xdr:col>16</xdr:col>
      <xdr:colOff>521970</xdr:colOff>
      <xdr:row>112</xdr:row>
      <xdr:rowOff>33020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147320</xdr:colOff>
      <xdr:row>123</xdr:row>
      <xdr:rowOff>121920</xdr:rowOff>
    </xdr:from>
    <xdr:to>
      <xdr:col>16</xdr:col>
      <xdr:colOff>604520</xdr:colOff>
      <xdr:row>137</xdr:row>
      <xdr:rowOff>162560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Licor_YR141001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3"/>
  <sheetViews>
    <sheetView tabSelected="1" topLeftCell="J1" zoomScale="125" zoomScaleNormal="125" zoomScalePageLayoutView="125" workbookViewId="0">
      <selection activeCell="K4" sqref="K4"/>
    </sheetView>
  </sheetViews>
  <sheetFormatPr baseColWidth="10" defaultRowHeight="15" x14ac:dyDescent="0"/>
  <cols>
    <col min="3" max="3" width="19.1640625" customWidth="1"/>
    <col min="4" max="4" width="40" customWidth="1"/>
    <col min="5" max="6" width="8.33203125" customWidth="1"/>
    <col min="7" max="7" width="10.1640625" customWidth="1"/>
    <col min="8" max="8" width="21" customWidth="1"/>
    <col min="9" max="9" width="23.83203125" style="7" customWidth="1"/>
    <col min="10" max="10" width="33.5" style="8" customWidth="1"/>
    <col min="11" max="11" width="33.5" style="7" customWidth="1"/>
    <col min="12" max="12" width="10.83203125" style="37"/>
    <col min="19" max="19" width="13.33203125" bestFit="1" customWidth="1"/>
  </cols>
  <sheetData>
    <row r="1" spans="1:19">
      <c r="A1" t="s">
        <v>0</v>
      </c>
      <c r="B1" t="s">
        <v>1</v>
      </c>
      <c r="C1" t="s">
        <v>11</v>
      </c>
      <c r="D1" t="s">
        <v>10</v>
      </c>
      <c r="E1" s="1" t="s">
        <v>2</v>
      </c>
      <c r="F1" s="2" t="s">
        <v>3</v>
      </c>
      <c r="G1" t="s">
        <v>4</v>
      </c>
      <c r="H1" t="s">
        <v>5</v>
      </c>
      <c r="I1" s="7" t="s">
        <v>6</v>
      </c>
    </row>
    <row r="2" spans="1:19">
      <c r="E2" s="1"/>
      <c r="F2" s="2"/>
      <c r="J2" s="9" t="s">
        <v>15</v>
      </c>
      <c r="K2" s="14" t="s">
        <v>13</v>
      </c>
    </row>
    <row r="3" spans="1:19" s="3" customFormat="1">
      <c r="B3" s="3" t="s">
        <v>9</v>
      </c>
      <c r="C3" s="3" t="s">
        <v>9</v>
      </c>
      <c r="D3" s="3" t="s">
        <v>9</v>
      </c>
      <c r="E3" s="4"/>
      <c r="F3" s="5"/>
      <c r="J3" s="10" t="s">
        <v>7</v>
      </c>
      <c r="K3" s="15"/>
      <c r="L3" s="38"/>
      <c r="S3" s="3" t="s">
        <v>16</v>
      </c>
    </row>
    <row r="4" spans="1:19">
      <c r="A4" t="s">
        <v>17</v>
      </c>
      <c r="B4">
        <v>0.5</v>
      </c>
      <c r="C4">
        <v>0.74524999999999997</v>
      </c>
      <c r="D4">
        <f>C4-0.15</f>
        <v>0.59524999999999995</v>
      </c>
      <c r="E4" s="1">
        <v>42243</v>
      </c>
      <c r="F4" s="2">
        <v>0.29341435185185188</v>
      </c>
      <c r="G4">
        <v>228.75</v>
      </c>
      <c r="H4">
        <v>15.430999999999999</v>
      </c>
      <c r="I4">
        <v>507.02</v>
      </c>
      <c r="J4" s="33">
        <f>(2000/G4)*I4</f>
        <v>4432.9617486338802</v>
      </c>
      <c r="K4" s="16">
        <f>LN(I4/G4)</f>
        <v>0.79592074638926658</v>
      </c>
      <c r="R4" t="s">
        <v>17</v>
      </c>
      <c r="S4">
        <v>0.98909999999999998</v>
      </c>
    </row>
    <row r="5" spans="1:19">
      <c r="A5" t="s">
        <v>17</v>
      </c>
      <c r="B5">
        <v>1</v>
      </c>
      <c r="C5">
        <v>1.194375</v>
      </c>
      <c r="D5">
        <f t="shared" ref="D5:D25" si="0">C5-0.15</f>
        <v>1.0443750000000001</v>
      </c>
      <c r="E5" s="1">
        <v>42243</v>
      </c>
      <c r="F5" s="2">
        <v>0.29351851851851851</v>
      </c>
      <c r="G5">
        <v>226.93</v>
      </c>
      <c r="H5">
        <v>4.1300999999999997</v>
      </c>
      <c r="I5">
        <v>151.75</v>
      </c>
      <c r="J5" s="33">
        <f t="shared" ref="J5:J68" si="1">(2000/G5)*I5</f>
        <v>1337.4168245714536</v>
      </c>
      <c r="K5" s="16">
        <f t="shared" ref="K5:K68" si="2">LN(J5)</f>
        <v>7.1984952896001593</v>
      </c>
      <c r="R5" t="s">
        <v>18</v>
      </c>
      <c r="S5">
        <v>0.85189999999999999</v>
      </c>
    </row>
    <row r="6" spans="1:19">
      <c r="A6" t="s">
        <v>17</v>
      </c>
      <c r="B6">
        <v>1.5</v>
      </c>
      <c r="C6">
        <v>1.6893999999999998</v>
      </c>
      <c r="D6">
        <f t="shared" si="0"/>
        <v>1.5393999999999999</v>
      </c>
      <c r="E6" s="1">
        <v>42243</v>
      </c>
      <c r="F6" s="2">
        <v>0.29363425925925929</v>
      </c>
      <c r="G6">
        <v>239.68</v>
      </c>
      <c r="H6">
        <v>2.87</v>
      </c>
      <c r="I6">
        <v>98.213999999999999</v>
      </c>
      <c r="J6" s="33">
        <f t="shared" si="1"/>
        <v>819.54272363150869</v>
      </c>
      <c r="K6" s="16">
        <f t="shared" si="2"/>
        <v>6.7087465306035003</v>
      </c>
      <c r="R6" t="s">
        <v>19</v>
      </c>
      <c r="S6">
        <v>0.93489999999999995</v>
      </c>
    </row>
    <row r="7" spans="1:19">
      <c r="A7" t="s">
        <v>17</v>
      </c>
      <c r="B7">
        <v>2</v>
      </c>
      <c r="C7">
        <v>2.2378888888888886</v>
      </c>
      <c r="D7">
        <f t="shared" si="0"/>
        <v>2.0878888888888887</v>
      </c>
      <c r="E7" s="1">
        <v>42243</v>
      </c>
      <c r="F7" s="2">
        <v>0.29375000000000001</v>
      </c>
      <c r="G7">
        <v>239.63</v>
      </c>
      <c r="H7">
        <v>2.0632000000000001</v>
      </c>
      <c r="I7">
        <v>57.591000000000001</v>
      </c>
      <c r="J7" s="33">
        <f t="shared" si="1"/>
        <v>480.6660267913033</v>
      </c>
      <c r="K7" s="16">
        <f t="shared" si="2"/>
        <v>6.1751726979511483</v>
      </c>
    </row>
    <row r="8" spans="1:19">
      <c r="A8" t="s">
        <v>17</v>
      </c>
      <c r="B8">
        <v>2.5</v>
      </c>
      <c r="C8">
        <v>2.6672000000000002</v>
      </c>
      <c r="D8">
        <f t="shared" si="0"/>
        <v>2.5172000000000003</v>
      </c>
      <c r="E8" s="1">
        <v>42243</v>
      </c>
      <c r="F8" s="2">
        <v>0.29387731481481483</v>
      </c>
      <c r="G8">
        <v>240.08</v>
      </c>
      <c r="H8">
        <v>1.5602</v>
      </c>
      <c r="I8">
        <v>40.857999999999997</v>
      </c>
      <c r="J8" s="33">
        <f t="shared" si="1"/>
        <v>340.36987670776398</v>
      </c>
      <c r="K8" s="16">
        <f t="shared" si="2"/>
        <v>5.830032898975432</v>
      </c>
    </row>
    <row r="9" spans="1:19">
      <c r="A9" t="s">
        <v>17</v>
      </c>
      <c r="B9">
        <v>3</v>
      </c>
      <c r="C9">
        <v>3.1945000000000006</v>
      </c>
      <c r="D9">
        <f t="shared" si="0"/>
        <v>3.0445000000000007</v>
      </c>
      <c r="E9" s="1">
        <v>42243</v>
      </c>
      <c r="F9" s="2">
        <v>0.29398148148148145</v>
      </c>
      <c r="G9">
        <v>232.51</v>
      </c>
      <c r="H9">
        <v>1.2037</v>
      </c>
      <c r="I9">
        <v>27.548999999999999</v>
      </c>
      <c r="J9" s="33">
        <f t="shared" si="1"/>
        <v>236.97045288374696</v>
      </c>
      <c r="K9" s="16">
        <f t="shared" si="2"/>
        <v>5.4679354619864142</v>
      </c>
    </row>
    <row r="10" spans="1:19">
      <c r="A10" t="s">
        <v>17</v>
      </c>
      <c r="B10">
        <v>3.5</v>
      </c>
      <c r="C10">
        <v>3.6601111111111106</v>
      </c>
      <c r="D10">
        <f t="shared" si="0"/>
        <v>3.5101111111111107</v>
      </c>
      <c r="E10" s="1">
        <v>42243</v>
      </c>
      <c r="F10" s="2">
        <v>0.29409722222222223</v>
      </c>
      <c r="G10">
        <v>258.23</v>
      </c>
      <c r="H10">
        <v>0.78913999999999995</v>
      </c>
      <c r="I10">
        <v>18.422000000000001</v>
      </c>
      <c r="J10" s="33">
        <f t="shared" si="1"/>
        <v>142.67900708670564</v>
      </c>
      <c r="K10" s="16">
        <f t="shared" si="2"/>
        <v>4.9605974014442289</v>
      </c>
    </row>
    <row r="11" spans="1:19">
      <c r="A11" t="s">
        <v>17</v>
      </c>
      <c r="B11">
        <v>4</v>
      </c>
      <c r="C11">
        <v>4.1905555555555551</v>
      </c>
      <c r="D11">
        <f t="shared" si="0"/>
        <v>4.0405555555555548</v>
      </c>
      <c r="E11" s="1">
        <v>42243</v>
      </c>
      <c r="F11" s="2">
        <v>0.29421296296296295</v>
      </c>
      <c r="G11">
        <v>266.77</v>
      </c>
      <c r="H11">
        <v>0.63146999999999998</v>
      </c>
      <c r="I11">
        <v>14.888</v>
      </c>
      <c r="J11" s="33">
        <f t="shared" si="1"/>
        <v>111.6167485099524</v>
      </c>
      <c r="K11" s="16">
        <f t="shared" si="2"/>
        <v>4.7150711149409501</v>
      </c>
    </row>
    <row r="12" spans="1:19" s="17" customFormat="1">
      <c r="A12" s="17" t="s">
        <v>18</v>
      </c>
      <c r="B12" s="17">
        <v>0.5</v>
      </c>
      <c r="C12" s="17">
        <v>0.58937499999999998</v>
      </c>
      <c r="D12" s="17">
        <f t="shared" si="0"/>
        <v>0.43937499999999996</v>
      </c>
      <c r="E12" s="18">
        <v>42243</v>
      </c>
      <c r="F12" s="19">
        <v>0.29444444444444445</v>
      </c>
      <c r="G12" s="17">
        <v>298.93</v>
      </c>
      <c r="H12" s="17">
        <v>7.7510000000000003</v>
      </c>
      <c r="I12" s="17">
        <v>267.18</v>
      </c>
      <c r="J12" s="23">
        <f t="shared" si="1"/>
        <v>1787.5756866155955</v>
      </c>
      <c r="K12" s="17">
        <f t="shared" si="2"/>
        <v>7.4886156158343296</v>
      </c>
      <c r="L12" s="39"/>
    </row>
    <row r="13" spans="1:19">
      <c r="A13" t="s">
        <v>18</v>
      </c>
      <c r="B13">
        <v>1</v>
      </c>
      <c r="C13">
        <v>1.1958888888888888</v>
      </c>
      <c r="D13">
        <f t="shared" si="0"/>
        <v>1.0458888888888889</v>
      </c>
      <c r="E13" s="1">
        <v>42243</v>
      </c>
      <c r="F13" s="2">
        <v>0.29456018518518517</v>
      </c>
      <c r="G13">
        <v>316.39999999999998</v>
      </c>
      <c r="H13">
        <v>5.2641999999999998</v>
      </c>
      <c r="I13">
        <v>161.47</v>
      </c>
      <c r="J13" s="33">
        <f t="shared" si="1"/>
        <v>1020.6700379266753</v>
      </c>
      <c r="K13" s="25">
        <f t="shared" si="2"/>
        <v>6.9282145905421135</v>
      </c>
    </row>
    <row r="14" spans="1:19">
      <c r="A14" t="s">
        <v>18</v>
      </c>
      <c r="B14">
        <v>1.5</v>
      </c>
      <c r="C14">
        <v>1.6712</v>
      </c>
      <c r="D14">
        <f t="shared" si="0"/>
        <v>1.5212000000000001</v>
      </c>
      <c r="E14" s="1">
        <v>42243</v>
      </c>
      <c r="F14" s="2">
        <v>0.2946759259259259</v>
      </c>
      <c r="G14">
        <v>344.64</v>
      </c>
      <c r="H14">
        <v>3.9123000000000001</v>
      </c>
      <c r="I14">
        <v>117.14</v>
      </c>
      <c r="J14" s="33">
        <f t="shared" si="1"/>
        <v>679.7818012999071</v>
      </c>
      <c r="K14" s="25">
        <f t="shared" si="2"/>
        <v>6.5217718662356949</v>
      </c>
    </row>
    <row r="15" spans="1:19">
      <c r="A15" t="s">
        <v>18</v>
      </c>
      <c r="B15">
        <v>2</v>
      </c>
      <c r="C15">
        <v>2.2574444444444439</v>
      </c>
      <c r="D15">
        <f t="shared" si="0"/>
        <v>2.107444444444444</v>
      </c>
      <c r="E15" s="1">
        <v>42243</v>
      </c>
      <c r="F15" s="2">
        <v>0.29479166666666667</v>
      </c>
      <c r="G15">
        <v>395.92</v>
      </c>
      <c r="H15">
        <v>3.0289000000000001</v>
      </c>
      <c r="I15">
        <v>85.897999999999996</v>
      </c>
      <c r="J15" s="33">
        <f t="shared" si="1"/>
        <v>433.91594261466963</v>
      </c>
      <c r="K15" s="25">
        <f t="shared" si="2"/>
        <v>6.0728508347305326</v>
      </c>
    </row>
    <row r="16" spans="1:19">
      <c r="A16" t="s">
        <v>18</v>
      </c>
      <c r="B16">
        <v>2.5</v>
      </c>
      <c r="C16">
        <v>2.7398000000000002</v>
      </c>
      <c r="D16">
        <f t="shared" si="0"/>
        <v>2.5898000000000003</v>
      </c>
      <c r="E16" s="1">
        <v>42243</v>
      </c>
      <c r="F16" s="2">
        <v>0.2949074074074074</v>
      </c>
      <c r="G16">
        <v>428.9</v>
      </c>
      <c r="H16">
        <v>2.1179000000000001</v>
      </c>
      <c r="I16">
        <v>58.381999999999998</v>
      </c>
      <c r="J16" s="33">
        <f t="shared" si="1"/>
        <v>272.24061552809513</v>
      </c>
      <c r="K16" s="25">
        <f t="shared" si="2"/>
        <v>5.6066862911660538</v>
      </c>
    </row>
    <row r="17" spans="1:19">
      <c r="A17" t="s">
        <v>18</v>
      </c>
      <c r="B17">
        <v>3</v>
      </c>
      <c r="C17">
        <v>3.248444444444444</v>
      </c>
      <c r="D17">
        <f t="shared" si="0"/>
        <v>3.0984444444444441</v>
      </c>
      <c r="E17" s="1">
        <v>42243</v>
      </c>
      <c r="F17" s="2">
        <v>0.29502314814814817</v>
      </c>
      <c r="G17">
        <v>453.17</v>
      </c>
      <c r="H17">
        <v>1.5141</v>
      </c>
      <c r="I17">
        <v>40.5</v>
      </c>
      <c r="J17" s="33">
        <f t="shared" si="1"/>
        <v>178.74086987223336</v>
      </c>
      <c r="K17" s="25">
        <f t="shared" si="2"/>
        <v>5.1859371026317547</v>
      </c>
    </row>
    <row r="18" spans="1:19">
      <c r="A18" t="s">
        <v>18</v>
      </c>
      <c r="B18">
        <v>3.5</v>
      </c>
      <c r="C18">
        <v>3.7368999999999999</v>
      </c>
      <c r="D18">
        <f t="shared" si="0"/>
        <v>3.5869</v>
      </c>
      <c r="E18" s="1">
        <v>42243</v>
      </c>
      <c r="F18" s="2">
        <v>0.2951388888888889</v>
      </c>
      <c r="G18">
        <v>462.3</v>
      </c>
      <c r="H18">
        <v>1.0567</v>
      </c>
      <c r="I18">
        <v>26.381</v>
      </c>
      <c r="J18" s="33">
        <f t="shared" si="1"/>
        <v>114.12935323383083</v>
      </c>
      <c r="K18" s="25">
        <f t="shared" si="2"/>
        <v>4.7373324826242857</v>
      </c>
    </row>
    <row r="19" spans="1:19" s="7" customFormat="1">
      <c r="A19" s="7" t="s">
        <v>18</v>
      </c>
      <c r="B19" s="7">
        <v>4</v>
      </c>
      <c r="C19" s="7">
        <v>4.246999999999999</v>
      </c>
      <c r="D19" s="7">
        <f t="shared" si="0"/>
        <v>4.0969999999999986</v>
      </c>
      <c r="E19" s="1">
        <v>42243</v>
      </c>
      <c r="F19" s="2">
        <v>0.29525462962962962</v>
      </c>
      <c r="G19">
        <v>460.88</v>
      </c>
      <c r="H19">
        <v>0.78378000000000003</v>
      </c>
      <c r="I19">
        <v>18.707999999999998</v>
      </c>
      <c r="J19" s="33">
        <f t="shared" si="1"/>
        <v>81.183822253081047</v>
      </c>
      <c r="K19" s="25">
        <f t="shared" si="2"/>
        <v>4.3967159939815943</v>
      </c>
      <c r="L19" s="37"/>
    </row>
    <row r="20" spans="1:19" s="17" customFormat="1">
      <c r="A20" s="17" t="s">
        <v>19</v>
      </c>
      <c r="B20" s="24">
        <v>0.5</v>
      </c>
      <c r="C20" s="17">
        <v>0.69766666666666666</v>
      </c>
      <c r="D20" s="17">
        <f t="shared" si="0"/>
        <v>0.54766666666666663</v>
      </c>
      <c r="E20" s="20">
        <v>42243</v>
      </c>
      <c r="F20" s="21">
        <v>0.29548611111111112</v>
      </c>
      <c r="G20" s="22">
        <v>473.07</v>
      </c>
      <c r="H20" s="22">
        <v>12.805999999999999</v>
      </c>
      <c r="I20" s="22">
        <v>474.34</v>
      </c>
      <c r="J20" s="34">
        <f t="shared" si="1"/>
        <v>2005.3691842644853</v>
      </c>
      <c r="K20" s="32">
        <f t="shared" si="2"/>
        <v>7.6035834545932257</v>
      </c>
      <c r="L20" s="39"/>
    </row>
    <row r="21" spans="1:19">
      <c r="A21" s="7" t="s">
        <v>19</v>
      </c>
      <c r="B21">
        <v>1</v>
      </c>
      <c r="C21">
        <v>1.2535999999999998</v>
      </c>
      <c r="D21">
        <f t="shared" si="0"/>
        <v>1.1035999999999999</v>
      </c>
      <c r="E21" s="11">
        <v>42243</v>
      </c>
      <c r="F21" s="12">
        <v>0.29560185185185184</v>
      </c>
      <c r="G21" s="13">
        <v>470.84</v>
      </c>
      <c r="H21" s="13">
        <v>7.2838000000000003</v>
      </c>
      <c r="I21" s="13">
        <v>235.91</v>
      </c>
      <c r="J21" s="33">
        <f t="shared" si="1"/>
        <v>1002.0813864582449</v>
      </c>
      <c r="K21" s="25">
        <f t="shared" si="2"/>
        <v>6.9098345023565431</v>
      </c>
    </row>
    <row r="22" spans="1:19">
      <c r="A22" s="7" t="s">
        <v>19</v>
      </c>
      <c r="B22">
        <v>1.5</v>
      </c>
      <c r="C22">
        <v>1.7042000000000002</v>
      </c>
      <c r="D22">
        <f t="shared" si="0"/>
        <v>1.5542000000000002</v>
      </c>
      <c r="E22" s="11">
        <v>42243</v>
      </c>
      <c r="F22" s="12">
        <v>0.29571759259259262</v>
      </c>
      <c r="G22" s="13">
        <v>483.45</v>
      </c>
      <c r="H22" s="13">
        <v>5.1699000000000002</v>
      </c>
      <c r="I22" s="13">
        <v>160.38999999999999</v>
      </c>
      <c r="J22" s="33">
        <f t="shared" si="1"/>
        <v>663.52259799358774</v>
      </c>
      <c r="K22" s="25">
        <f t="shared" si="2"/>
        <v>6.4975629119618121</v>
      </c>
    </row>
    <row r="23" spans="1:19">
      <c r="A23" s="7" t="s">
        <v>19</v>
      </c>
      <c r="B23">
        <v>2</v>
      </c>
      <c r="C23">
        <v>2.1636999999999995</v>
      </c>
      <c r="D23">
        <f t="shared" si="0"/>
        <v>2.0136999999999996</v>
      </c>
      <c r="E23" s="11">
        <v>42243</v>
      </c>
      <c r="F23" s="12">
        <v>0.29583333333333334</v>
      </c>
      <c r="G23" s="13">
        <v>476.35</v>
      </c>
      <c r="H23" s="13">
        <v>3.7942</v>
      </c>
      <c r="I23" s="13">
        <v>104.64</v>
      </c>
      <c r="J23" s="33">
        <f t="shared" si="1"/>
        <v>439.34082082502363</v>
      </c>
      <c r="K23" s="25">
        <f t="shared" si="2"/>
        <v>6.0852754690981827</v>
      </c>
    </row>
    <row r="24" spans="1:19">
      <c r="A24" s="7" t="s">
        <v>19</v>
      </c>
      <c r="B24">
        <v>2.5</v>
      </c>
      <c r="C24">
        <v>2.6682999999999999</v>
      </c>
      <c r="D24">
        <f t="shared" si="0"/>
        <v>2.5183</v>
      </c>
      <c r="E24" s="11">
        <v>42243</v>
      </c>
      <c r="F24" s="12">
        <v>0.29594907407407406</v>
      </c>
      <c r="G24" s="13">
        <v>484.01</v>
      </c>
      <c r="H24" s="13">
        <v>2.4699</v>
      </c>
      <c r="I24" s="13">
        <v>66.102000000000004</v>
      </c>
      <c r="J24" s="33">
        <f t="shared" si="1"/>
        <v>273.14311687775051</v>
      </c>
      <c r="K24" s="25">
        <f t="shared" si="2"/>
        <v>5.6099958954678479</v>
      </c>
    </row>
    <row r="25" spans="1:19">
      <c r="A25" s="7" t="s">
        <v>19</v>
      </c>
      <c r="B25">
        <v>3</v>
      </c>
      <c r="C25">
        <v>3.2458888888888886</v>
      </c>
      <c r="D25">
        <f t="shared" si="0"/>
        <v>3.0958888888888887</v>
      </c>
      <c r="E25" s="11">
        <v>42243</v>
      </c>
      <c r="F25" s="12">
        <v>0.29606481481481478</v>
      </c>
      <c r="G25" s="13">
        <v>490.15</v>
      </c>
      <c r="H25" s="13">
        <v>1.7874000000000001</v>
      </c>
      <c r="I25" s="13">
        <v>44.511000000000003</v>
      </c>
      <c r="J25" s="33">
        <f t="shared" si="1"/>
        <v>181.62195246353161</v>
      </c>
      <c r="K25" s="25">
        <f t="shared" si="2"/>
        <v>5.2019273424711141</v>
      </c>
    </row>
    <row r="26" spans="1:19">
      <c r="A26" s="7" t="s">
        <v>19</v>
      </c>
      <c r="B26">
        <v>3.5</v>
      </c>
      <c r="E26" s="11"/>
      <c r="F26" s="12"/>
      <c r="G26" s="13"/>
      <c r="H26" s="13"/>
      <c r="I26" s="13"/>
      <c r="J26" s="33"/>
      <c r="K26" s="25"/>
    </row>
    <row r="27" spans="1:19" s="3" customFormat="1">
      <c r="A27" s="3" t="s">
        <v>19</v>
      </c>
      <c r="B27" s="3">
        <v>4</v>
      </c>
      <c r="E27" s="28"/>
      <c r="F27" s="29"/>
      <c r="G27" s="30"/>
      <c r="H27" s="30"/>
      <c r="I27" s="30"/>
      <c r="J27" s="35"/>
      <c r="K27" s="31"/>
      <c r="L27" s="38"/>
      <c r="S27" s="3" t="s">
        <v>16</v>
      </c>
    </row>
    <row r="28" spans="1:19" s="7" customFormat="1">
      <c r="A28" s="7" t="s">
        <v>20</v>
      </c>
      <c r="B28" s="7">
        <v>0.5</v>
      </c>
      <c r="C28" s="7">
        <v>0.66337499999999994</v>
      </c>
      <c r="D28" s="7">
        <f>C28-0.15</f>
        <v>0.51337499999999991</v>
      </c>
      <c r="E28" s="1">
        <v>42243</v>
      </c>
      <c r="F28" s="2">
        <v>0.33449074074074076</v>
      </c>
      <c r="G28">
        <v>775.66</v>
      </c>
      <c r="H28">
        <v>15.847</v>
      </c>
      <c r="I28">
        <v>513.59</v>
      </c>
      <c r="J28" s="33">
        <f t="shared" si="1"/>
        <v>1324.2657865559654</v>
      </c>
      <c r="K28" s="16">
        <f t="shared" si="2"/>
        <v>7.18861346148325</v>
      </c>
      <c r="L28" s="37"/>
      <c r="R28" t="s">
        <v>20</v>
      </c>
      <c r="S28">
        <v>1.2284999999999999</v>
      </c>
    </row>
    <row r="29" spans="1:19">
      <c r="A29" s="7" t="s">
        <v>20</v>
      </c>
      <c r="B29">
        <v>1</v>
      </c>
      <c r="C29">
        <v>1.21</v>
      </c>
      <c r="D29" s="7">
        <f t="shared" ref="D29:D88" si="3">C29-0.15</f>
        <v>1.06</v>
      </c>
      <c r="E29" s="1">
        <v>42243</v>
      </c>
      <c r="F29" s="2">
        <v>0.33460648148148148</v>
      </c>
      <c r="G29">
        <v>783.84</v>
      </c>
      <c r="H29">
        <v>7.5266000000000002</v>
      </c>
      <c r="I29">
        <v>244.7</v>
      </c>
      <c r="J29" s="33">
        <f t="shared" si="1"/>
        <v>624.36211471728916</v>
      </c>
      <c r="K29" s="16">
        <f t="shared" si="2"/>
        <v>6.4367305121004437</v>
      </c>
      <c r="R29" t="s">
        <v>21</v>
      </c>
    </row>
    <row r="30" spans="1:19">
      <c r="A30" s="7" t="s">
        <v>20</v>
      </c>
      <c r="B30">
        <v>1.5</v>
      </c>
      <c r="C30">
        <v>1.6273</v>
      </c>
      <c r="D30" s="7">
        <f t="shared" si="3"/>
        <v>1.4773000000000001</v>
      </c>
      <c r="E30" s="1">
        <v>42243</v>
      </c>
      <c r="F30" s="2">
        <v>0.3347222222222222</v>
      </c>
      <c r="G30">
        <v>781.93</v>
      </c>
      <c r="H30">
        <v>4.2272999999999996</v>
      </c>
      <c r="I30">
        <v>137.08000000000001</v>
      </c>
      <c r="J30" s="33">
        <f t="shared" si="1"/>
        <v>350.61962068215831</v>
      </c>
      <c r="K30" s="16">
        <f t="shared" si="2"/>
        <v>5.8597019340762992</v>
      </c>
      <c r="R30" t="s">
        <v>22</v>
      </c>
      <c r="S30">
        <v>1.2448999999999999</v>
      </c>
    </row>
    <row r="31" spans="1:19">
      <c r="A31" s="7" t="s">
        <v>20</v>
      </c>
      <c r="B31">
        <v>2</v>
      </c>
      <c r="C31">
        <v>2.2473999999999998</v>
      </c>
      <c r="D31">
        <f t="shared" si="3"/>
        <v>2.0973999999999999</v>
      </c>
      <c r="E31" s="1">
        <v>42243</v>
      </c>
      <c r="F31" s="2">
        <v>0.33483796296296298</v>
      </c>
      <c r="G31">
        <v>881.17</v>
      </c>
      <c r="H31">
        <v>2.2113999999999998</v>
      </c>
      <c r="I31">
        <v>71.147999999999996</v>
      </c>
      <c r="J31" s="33">
        <f t="shared" si="1"/>
        <v>161.48529795612649</v>
      </c>
      <c r="K31" s="16">
        <f t="shared" si="2"/>
        <v>5.0844141041914455</v>
      </c>
    </row>
    <row r="32" spans="1:19">
      <c r="A32" s="7" t="s">
        <v>20</v>
      </c>
      <c r="B32">
        <v>2.5</v>
      </c>
      <c r="C32">
        <v>2.8467000000000002</v>
      </c>
      <c r="D32">
        <f t="shared" si="3"/>
        <v>2.6967000000000003</v>
      </c>
      <c r="E32" s="1">
        <v>42243</v>
      </c>
      <c r="F32" s="2">
        <v>0.33495370370370375</v>
      </c>
      <c r="G32">
        <v>906.95</v>
      </c>
      <c r="H32">
        <v>1.228</v>
      </c>
      <c r="I32">
        <v>36.853999999999999</v>
      </c>
      <c r="J32" s="33">
        <f t="shared" si="1"/>
        <v>81.270191300512707</v>
      </c>
      <c r="K32" s="16">
        <f t="shared" si="2"/>
        <v>4.3977792986507733</v>
      </c>
    </row>
    <row r="33" spans="1:12">
      <c r="A33" s="7" t="s">
        <v>20</v>
      </c>
      <c r="B33">
        <v>3</v>
      </c>
      <c r="C33">
        <v>3.3647</v>
      </c>
      <c r="D33">
        <f t="shared" si="3"/>
        <v>3.2147000000000001</v>
      </c>
      <c r="E33" s="1">
        <v>42243</v>
      </c>
      <c r="F33" s="2">
        <v>0.33506944444444442</v>
      </c>
      <c r="G33">
        <v>949.86</v>
      </c>
      <c r="H33">
        <v>0.82948</v>
      </c>
      <c r="I33">
        <v>20.914999999999999</v>
      </c>
      <c r="J33" s="33">
        <f t="shared" si="1"/>
        <v>44.038068768028964</v>
      </c>
      <c r="K33" s="16">
        <f t="shared" si="2"/>
        <v>3.7850544591225028</v>
      </c>
    </row>
    <row r="34" spans="1:12">
      <c r="A34" s="7" t="s">
        <v>20</v>
      </c>
      <c r="B34">
        <v>3.5</v>
      </c>
      <c r="C34">
        <v>3.9685999999999999</v>
      </c>
      <c r="D34">
        <f t="shared" si="3"/>
        <v>3.8186</v>
      </c>
      <c r="E34" s="1">
        <v>42243</v>
      </c>
      <c r="F34" s="2">
        <v>0.3351851851851852</v>
      </c>
      <c r="G34">
        <v>922.04</v>
      </c>
      <c r="H34">
        <v>0.37336999999999998</v>
      </c>
      <c r="I34">
        <v>9.9384999999999994</v>
      </c>
      <c r="J34" s="33">
        <f t="shared" si="1"/>
        <v>21.557633074487004</v>
      </c>
      <c r="K34" s="16">
        <f t="shared" si="2"/>
        <v>3.070729956827122</v>
      </c>
    </row>
    <row r="35" spans="1:12">
      <c r="A35" s="7" t="s">
        <v>20</v>
      </c>
      <c r="B35">
        <v>4</v>
      </c>
      <c r="C35">
        <v>4.4088000000000003</v>
      </c>
      <c r="D35">
        <f t="shared" si="3"/>
        <v>4.2587999999999999</v>
      </c>
      <c r="E35" s="1">
        <v>42243</v>
      </c>
      <c r="F35" s="2">
        <v>0.33530092592592592</v>
      </c>
      <c r="G35">
        <v>905.92</v>
      </c>
      <c r="H35">
        <v>0.21981999999999999</v>
      </c>
      <c r="I35">
        <v>5.7042000000000002</v>
      </c>
      <c r="J35" s="33">
        <f t="shared" si="1"/>
        <v>12.593164959378313</v>
      </c>
      <c r="K35" s="16">
        <f t="shared" si="2"/>
        <v>2.5331542032294503</v>
      </c>
    </row>
    <row r="36" spans="1:12" s="17" customFormat="1">
      <c r="A36" s="17" t="s">
        <v>21</v>
      </c>
      <c r="B36" s="17">
        <v>0.5</v>
      </c>
      <c r="C36" s="17">
        <v>0.78572727272727261</v>
      </c>
      <c r="D36" s="17">
        <f t="shared" si="3"/>
        <v>0.63572727272727259</v>
      </c>
      <c r="E36" s="18">
        <v>42243</v>
      </c>
      <c r="F36" s="19">
        <v>0.33553240740740736</v>
      </c>
      <c r="G36" s="17">
        <v>883.46</v>
      </c>
      <c r="H36" s="17">
        <v>16.138000000000002</v>
      </c>
      <c r="I36" s="17">
        <v>555.35</v>
      </c>
      <c r="J36" s="34">
        <f t="shared" si="1"/>
        <v>1257.2159463925927</v>
      </c>
      <c r="K36" s="24">
        <f t="shared" si="2"/>
        <v>7.1366549888968942</v>
      </c>
      <c r="L36" s="39"/>
    </row>
    <row r="37" spans="1:12">
      <c r="A37" t="s">
        <v>21</v>
      </c>
      <c r="B37">
        <v>1</v>
      </c>
      <c r="C37">
        <v>1.2866</v>
      </c>
      <c r="D37">
        <f t="shared" si="3"/>
        <v>1.1366000000000001</v>
      </c>
      <c r="E37" s="1">
        <v>42243</v>
      </c>
      <c r="F37" s="2">
        <v>0.33564814814814814</v>
      </c>
      <c r="G37">
        <v>798.39</v>
      </c>
      <c r="H37">
        <v>7.4615999999999998</v>
      </c>
      <c r="I37">
        <v>235.43</v>
      </c>
      <c r="J37" s="33">
        <f t="shared" si="1"/>
        <v>589.76189581532833</v>
      </c>
      <c r="K37" s="16">
        <f t="shared" si="2"/>
        <v>6.3797188890302259</v>
      </c>
    </row>
    <row r="38" spans="1:12">
      <c r="A38" t="s">
        <v>21</v>
      </c>
      <c r="B38">
        <v>1.5</v>
      </c>
      <c r="C38">
        <v>1.4347000000000001</v>
      </c>
      <c r="D38">
        <f t="shared" si="3"/>
        <v>1.2847000000000002</v>
      </c>
      <c r="E38" s="1">
        <v>42243</v>
      </c>
      <c r="F38" s="2">
        <v>0.33576388888888892</v>
      </c>
      <c r="G38">
        <v>695.75</v>
      </c>
      <c r="H38">
        <v>6.0505000000000004</v>
      </c>
      <c r="I38">
        <v>170.74</v>
      </c>
      <c r="J38" s="33">
        <f t="shared" si="1"/>
        <v>490.80848005749198</v>
      </c>
      <c r="K38" s="16">
        <f t="shared" si="2"/>
        <v>6.1960539907182426</v>
      </c>
    </row>
    <row r="39" spans="1:12">
      <c r="A39" t="s">
        <v>21</v>
      </c>
      <c r="B39">
        <v>2</v>
      </c>
      <c r="C39">
        <v>1.7327000000000001</v>
      </c>
      <c r="D39">
        <f t="shared" si="3"/>
        <v>1.5827000000000002</v>
      </c>
      <c r="E39" s="1">
        <v>42243</v>
      </c>
      <c r="F39" s="2">
        <v>0.33587962962962964</v>
      </c>
      <c r="G39">
        <v>669.09</v>
      </c>
      <c r="H39">
        <v>3.8534999999999999</v>
      </c>
      <c r="I39">
        <v>97.507000000000005</v>
      </c>
      <c r="J39" s="33">
        <f t="shared" si="1"/>
        <v>291.46153731187133</v>
      </c>
      <c r="K39" s="16">
        <f t="shared" si="2"/>
        <v>5.6749080496125739</v>
      </c>
    </row>
    <row r="40" spans="1:12">
      <c r="A40" t="s">
        <v>21</v>
      </c>
      <c r="B40">
        <v>2.5</v>
      </c>
      <c r="C40">
        <v>2.2173000000000003</v>
      </c>
      <c r="D40">
        <f t="shared" si="3"/>
        <v>2.0673000000000004</v>
      </c>
      <c r="E40" s="1">
        <v>42243</v>
      </c>
      <c r="F40" s="2">
        <v>0.33599537037037036</v>
      </c>
      <c r="G40">
        <v>738.37</v>
      </c>
      <c r="H40">
        <v>2.2751999999999999</v>
      </c>
      <c r="I40">
        <v>56.738</v>
      </c>
      <c r="J40" s="33">
        <f t="shared" si="1"/>
        <v>153.6844671370722</v>
      </c>
      <c r="K40" s="16">
        <f t="shared" si="2"/>
        <v>5.0349015858220172</v>
      </c>
    </row>
    <row r="41" spans="1:12">
      <c r="A41" t="s">
        <v>21</v>
      </c>
      <c r="B41">
        <v>3</v>
      </c>
      <c r="E41" s="1"/>
      <c r="F41" s="2"/>
      <c r="I41"/>
      <c r="J41" s="33"/>
      <c r="K41" s="16"/>
    </row>
    <row r="42" spans="1:12">
      <c r="A42" t="s">
        <v>21</v>
      </c>
      <c r="B42">
        <v>3.5</v>
      </c>
      <c r="E42" s="1"/>
      <c r="F42" s="2"/>
      <c r="I42"/>
      <c r="J42" s="33"/>
      <c r="K42" s="16"/>
    </row>
    <row r="43" spans="1:12">
      <c r="A43" t="s">
        <v>21</v>
      </c>
      <c r="B43">
        <v>4</v>
      </c>
      <c r="E43" s="1"/>
      <c r="F43" s="2"/>
      <c r="I43"/>
      <c r="J43" s="33"/>
      <c r="K43" s="16"/>
    </row>
    <row r="44" spans="1:12" s="17" customFormat="1">
      <c r="A44" s="17" t="s">
        <v>22</v>
      </c>
      <c r="B44" s="17">
        <v>0.5</v>
      </c>
      <c r="C44" s="17">
        <v>0.66369999999999996</v>
      </c>
      <c r="D44" s="17">
        <f t="shared" si="3"/>
        <v>0.51369999999999993</v>
      </c>
      <c r="E44" s="18">
        <v>42243</v>
      </c>
      <c r="F44" s="19">
        <v>0.33622685185185186</v>
      </c>
      <c r="G44" s="17">
        <v>864.63</v>
      </c>
      <c r="H44" s="17">
        <v>17.995000000000001</v>
      </c>
      <c r="I44" s="17">
        <v>611.55999999999995</v>
      </c>
      <c r="J44" s="34">
        <f t="shared" si="1"/>
        <v>1414.6166568358717</v>
      </c>
      <c r="K44" s="24">
        <f t="shared" si="2"/>
        <v>7.2546138594766285</v>
      </c>
      <c r="L44" s="39"/>
    </row>
    <row r="45" spans="1:12">
      <c r="A45" t="s">
        <v>22</v>
      </c>
      <c r="B45">
        <v>1</v>
      </c>
      <c r="C45">
        <v>1.2026363636363635</v>
      </c>
      <c r="D45">
        <f t="shared" si="3"/>
        <v>1.0526363636363636</v>
      </c>
      <c r="E45" s="1">
        <v>42243</v>
      </c>
      <c r="F45" s="2">
        <v>0.33634259259259264</v>
      </c>
      <c r="G45">
        <v>883.94</v>
      </c>
      <c r="H45">
        <v>10.218</v>
      </c>
      <c r="I45">
        <v>312.57</v>
      </c>
      <c r="J45" s="33">
        <f t="shared" si="1"/>
        <v>707.21994705522991</v>
      </c>
      <c r="K45" s="16">
        <f t="shared" si="2"/>
        <v>6.5613417166033052</v>
      </c>
    </row>
    <row r="46" spans="1:12">
      <c r="A46" t="s">
        <v>22</v>
      </c>
      <c r="B46">
        <v>1.5</v>
      </c>
      <c r="C46">
        <v>1.5335000000000001</v>
      </c>
      <c r="D46">
        <f t="shared" si="3"/>
        <v>1.3835000000000002</v>
      </c>
      <c r="E46" s="1">
        <v>42243</v>
      </c>
      <c r="F46" s="2">
        <v>0.33640046296296294</v>
      </c>
      <c r="G46">
        <v>865.71</v>
      </c>
      <c r="H46">
        <v>6.8952</v>
      </c>
      <c r="I46">
        <v>197.8</v>
      </c>
      <c r="J46" s="33">
        <f t="shared" si="1"/>
        <v>456.96595857735264</v>
      </c>
      <c r="K46" s="16">
        <f t="shared" si="2"/>
        <v>6.1246088992299503</v>
      </c>
    </row>
    <row r="47" spans="1:12">
      <c r="A47" t="s">
        <v>22</v>
      </c>
      <c r="B47">
        <v>2</v>
      </c>
      <c r="C47">
        <v>2.2694000000000001</v>
      </c>
      <c r="D47">
        <f t="shared" si="3"/>
        <v>2.1194000000000002</v>
      </c>
      <c r="E47" s="1">
        <v>42243</v>
      </c>
      <c r="F47" s="2">
        <v>0.3364583333333333</v>
      </c>
      <c r="G47">
        <v>831.34</v>
      </c>
      <c r="H47">
        <v>3.3260999999999998</v>
      </c>
      <c r="I47">
        <v>88.037000000000006</v>
      </c>
      <c r="J47" s="33">
        <f t="shared" si="1"/>
        <v>211.79541463179928</v>
      </c>
      <c r="K47" s="16">
        <f t="shared" si="2"/>
        <v>5.3556207834135909</v>
      </c>
    </row>
    <row r="48" spans="1:12">
      <c r="A48" t="s">
        <v>22</v>
      </c>
      <c r="B48">
        <v>2.5</v>
      </c>
      <c r="C48">
        <v>2.7156000000000002</v>
      </c>
      <c r="D48">
        <f t="shared" si="3"/>
        <v>2.5656000000000003</v>
      </c>
      <c r="E48" s="1">
        <v>42243</v>
      </c>
      <c r="F48" s="2">
        <v>0.33651620370370372</v>
      </c>
      <c r="G48">
        <v>785.78</v>
      </c>
      <c r="H48">
        <v>1.7284999999999999</v>
      </c>
      <c r="I48">
        <v>44.603999999999999</v>
      </c>
      <c r="J48" s="33">
        <f t="shared" si="1"/>
        <v>113.52795947975261</v>
      </c>
      <c r="K48" s="16">
        <f t="shared" si="2"/>
        <v>4.7320491456136384</v>
      </c>
    </row>
    <row r="49" spans="1:19">
      <c r="A49" t="s">
        <v>22</v>
      </c>
      <c r="B49">
        <v>3</v>
      </c>
      <c r="C49">
        <v>3.2633000000000001</v>
      </c>
      <c r="D49">
        <f t="shared" si="3"/>
        <v>3.1133000000000002</v>
      </c>
      <c r="E49" s="1">
        <v>42243</v>
      </c>
      <c r="F49" s="2">
        <v>0.33664351851851854</v>
      </c>
      <c r="G49">
        <v>712.93</v>
      </c>
      <c r="H49">
        <v>0.68498999999999999</v>
      </c>
      <c r="I49">
        <v>18.477</v>
      </c>
      <c r="J49" s="33">
        <f t="shared" si="1"/>
        <v>51.833980895740119</v>
      </c>
      <c r="K49" s="16">
        <f t="shared" si="2"/>
        <v>3.9480459360385445</v>
      </c>
    </row>
    <row r="50" spans="1:19">
      <c r="A50" t="s">
        <v>22</v>
      </c>
      <c r="B50">
        <v>3.5</v>
      </c>
      <c r="E50" s="1"/>
      <c r="F50" s="2"/>
      <c r="I50"/>
      <c r="J50" s="33"/>
      <c r="K50" s="16"/>
    </row>
    <row r="51" spans="1:19" ht="16" customHeight="1">
      <c r="A51" t="s">
        <v>22</v>
      </c>
      <c r="B51">
        <v>4</v>
      </c>
      <c r="E51" s="1"/>
      <c r="F51" s="2"/>
      <c r="I51"/>
      <c r="J51" s="33"/>
      <c r="K51" s="16"/>
      <c r="R51" s="3"/>
      <c r="S51" s="3" t="s">
        <v>16</v>
      </c>
    </row>
    <row r="52" spans="1:19" s="17" customFormat="1">
      <c r="A52" s="17" t="s">
        <v>23</v>
      </c>
      <c r="B52" s="17">
        <v>0.5</v>
      </c>
      <c r="C52" s="17">
        <v>0.59799999999999998</v>
      </c>
      <c r="D52" s="17">
        <f t="shared" si="3"/>
        <v>0.44799999999999995</v>
      </c>
      <c r="E52" s="18">
        <v>42243</v>
      </c>
      <c r="F52" s="19">
        <v>0.38136574074074076</v>
      </c>
      <c r="G52" s="17">
        <v>1170.9000000000001</v>
      </c>
      <c r="H52" s="17">
        <v>27.26</v>
      </c>
      <c r="I52" s="17">
        <v>871.08</v>
      </c>
      <c r="J52" s="34">
        <f t="shared" si="1"/>
        <v>1487.8811170894182</v>
      </c>
      <c r="K52" s="24">
        <f t="shared" si="2"/>
        <v>7.3051083177721532</v>
      </c>
      <c r="L52" s="39"/>
      <c r="R52" t="s">
        <v>23</v>
      </c>
      <c r="S52">
        <v>1.1742999999999999</v>
      </c>
    </row>
    <row r="53" spans="1:19">
      <c r="A53" s="7" t="s">
        <v>23</v>
      </c>
      <c r="B53">
        <v>1</v>
      </c>
      <c r="C53">
        <v>1.07325</v>
      </c>
      <c r="D53">
        <f t="shared" si="3"/>
        <v>0.92325000000000002</v>
      </c>
      <c r="E53" s="1">
        <v>42243</v>
      </c>
      <c r="F53" s="2">
        <v>0.38142361111111112</v>
      </c>
      <c r="G53">
        <v>1168.5999999999999</v>
      </c>
      <c r="H53">
        <v>19.948</v>
      </c>
      <c r="I53">
        <v>560.34</v>
      </c>
      <c r="J53" s="33">
        <f t="shared" si="1"/>
        <v>958.99366763648823</v>
      </c>
      <c r="K53" s="16">
        <f t="shared" si="2"/>
        <v>6.8658844717714276</v>
      </c>
      <c r="R53" t="s">
        <v>24</v>
      </c>
      <c r="S53">
        <v>1.1712</v>
      </c>
    </row>
    <row r="54" spans="1:19">
      <c r="A54" s="7" t="s">
        <v>23</v>
      </c>
      <c r="B54">
        <v>1.5</v>
      </c>
      <c r="C54">
        <v>1.4208000000000001</v>
      </c>
      <c r="D54">
        <f t="shared" si="3"/>
        <v>1.2708000000000002</v>
      </c>
      <c r="E54" s="1">
        <v>42243</v>
      </c>
      <c r="F54" s="2">
        <v>0.38148148148148148</v>
      </c>
      <c r="G54">
        <v>1134</v>
      </c>
      <c r="H54">
        <v>11.785</v>
      </c>
      <c r="I54">
        <v>326.19</v>
      </c>
      <c r="J54" s="33">
        <f t="shared" si="1"/>
        <v>575.29100529100526</v>
      </c>
      <c r="K54" s="16">
        <f t="shared" si="2"/>
        <v>6.3548760089321528</v>
      </c>
      <c r="R54" t="s">
        <v>25</v>
      </c>
      <c r="S54">
        <v>1.1722999999999999</v>
      </c>
    </row>
    <row r="55" spans="1:19">
      <c r="A55" s="7" t="s">
        <v>23</v>
      </c>
      <c r="B55">
        <v>2</v>
      </c>
      <c r="C55">
        <v>2.1453333333333333</v>
      </c>
      <c r="D55">
        <f t="shared" si="3"/>
        <v>1.9953333333333334</v>
      </c>
      <c r="E55" s="1">
        <v>42243</v>
      </c>
      <c r="F55" s="2">
        <v>0.38153935185185189</v>
      </c>
      <c r="G55">
        <v>1119.3</v>
      </c>
      <c r="H55">
        <v>5.9635999999999996</v>
      </c>
      <c r="I55">
        <v>157.84</v>
      </c>
      <c r="J55" s="33">
        <f t="shared" si="1"/>
        <v>282.03341374073085</v>
      </c>
      <c r="K55" s="16">
        <f t="shared" si="2"/>
        <v>5.6420255523612202</v>
      </c>
    </row>
    <row r="56" spans="1:19">
      <c r="A56" s="7" t="s">
        <v>23</v>
      </c>
      <c r="B56">
        <v>2.5</v>
      </c>
      <c r="C56">
        <v>2.6541999999999999</v>
      </c>
      <c r="D56">
        <f t="shared" si="3"/>
        <v>2.5042</v>
      </c>
      <c r="E56" s="1">
        <v>42243</v>
      </c>
      <c r="F56" s="2">
        <v>0.3815972222222222</v>
      </c>
      <c r="G56">
        <v>1109.9000000000001</v>
      </c>
      <c r="H56">
        <v>2.8382999999999998</v>
      </c>
      <c r="I56">
        <v>70.430000000000007</v>
      </c>
      <c r="J56" s="33">
        <f t="shared" si="1"/>
        <v>126.91233444454456</v>
      </c>
      <c r="K56" s="16">
        <f t="shared" si="2"/>
        <v>4.8434965681414672</v>
      </c>
    </row>
    <row r="57" spans="1:19">
      <c r="A57" s="7" t="s">
        <v>23</v>
      </c>
      <c r="B57">
        <v>3</v>
      </c>
      <c r="C57">
        <v>3.2328000000000001</v>
      </c>
      <c r="D57">
        <f t="shared" si="3"/>
        <v>3.0828000000000002</v>
      </c>
      <c r="E57" s="1">
        <v>42243</v>
      </c>
      <c r="F57" s="2">
        <v>0.38165509259259256</v>
      </c>
      <c r="G57">
        <v>1108.2</v>
      </c>
      <c r="H57">
        <v>1.5783</v>
      </c>
      <c r="I57">
        <v>39.155000000000001</v>
      </c>
      <c r="J57" s="33">
        <f t="shared" si="1"/>
        <v>70.664140046922938</v>
      </c>
      <c r="K57" s="16">
        <f t="shared" si="2"/>
        <v>4.2579382313117344</v>
      </c>
    </row>
    <row r="58" spans="1:19" s="7" customFormat="1">
      <c r="A58" s="7" t="s">
        <v>23</v>
      </c>
      <c r="B58" s="7">
        <v>3.5</v>
      </c>
      <c r="C58" s="7">
        <v>3.7867999999999995</v>
      </c>
      <c r="D58" s="7">
        <f t="shared" si="3"/>
        <v>3.6367999999999996</v>
      </c>
      <c r="E58" s="41">
        <v>42243</v>
      </c>
      <c r="F58" s="42">
        <v>0.38171296296296298</v>
      </c>
      <c r="G58" s="7">
        <v>1117.5999999999999</v>
      </c>
      <c r="H58" s="7">
        <v>0.80230999999999997</v>
      </c>
      <c r="I58" s="7">
        <v>20.236999999999998</v>
      </c>
      <c r="J58" s="33">
        <f t="shared" si="1"/>
        <v>36.215103793843952</v>
      </c>
      <c r="K58" s="16">
        <f t="shared" si="2"/>
        <v>3.5894762636888524</v>
      </c>
      <c r="L58" s="37"/>
    </row>
    <row r="59" spans="1:19" s="3" customFormat="1">
      <c r="A59" s="3" t="s">
        <v>23</v>
      </c>
      <c r="B59" s="3">
        <v>4</v>
      </c>
      <c r="C59" s="3">
        <v>4.2858000000000001</v>
      </c>
      <c r="D59" s="3">
        <f t="shared" si="3"/>
        <v>4.1357999999999997</v>
      </c>
      <c r="E59" s="4">
        <v>42243</v>
      </c>
      <c r="F59" s="5">
        <v>0.38177083333333334</v>
      </c>
      <c r="G59" s="3">
        <v>1118.8</v>
      </c>
      <c r="H59" s="3">
        <v>0.46887000000000001</v>
      </c>
      <c r="I59" s="3">
        <v>11.831</v>
      </c>
      <c r="J59" s="40">
        <f t="shared" si="1"/>
        <v>21.149445834823027</v>
      </c>
      <c r="K59" s="31">
        <f t="shared" si="2"/>
        <v>3.0516137034858035</v>
      </c>
      <c r="L59" s="38"/>
    </row>
    <row r="60" spans="1:19">
      <c r="A60" t="s">
        <v>24</v>
      </c>
      <c r="B60">
        <v>0.5</v>
      </c>
      <c r="C60">
        <v>0.7172857142857143</v>
      </c>
      <c r="D60">
        <f t="shared" si="3"/>
        <v>0.56728571428571428</v>
      </c>
      <c r="E60" s="1">
        <v>42243</v>
      </c>
      <c r="F60" s="2">
        <v>0.38194444444444442</v>
      </c>
      <c r="G60">
        <v>1129</v>
      </c>
      <c r="H60">
        <v>29.175999999999998</v>
      </c>
      <c r="I60">
        <v>828.06</v>
      </c>
      <c r="J60" s="33">
        <f t="shared" si="1"/>
        <v>1466.8910540301151</v>
      </c>
      <c r="K60" s="16">
        <f t="shared" si="2"/>
        <v>7.2909005109204239</v>
      </c>
    </row>
    <row r="61" spans="1:19">
      <c r="A61" t="s">
        <v>24</v>
      </c>
      <c r="B61">
        <v>1</v>
      </c>
      <c r="C61">
        <v>1.2208000000000001</v>
      </c>
      <c r="D61">
        <f t="shared" si="3"/>
        <v>1.0708000000000002</v>
      </c>
      <c r="E61" s="1">
        <v>42243</v>
      </c>
      <c r="F61" s="2">
        <v>0.38200231481481484</v>
      </c>
      <c r="G61">
        <v>1127.8</v>
      </c>
      <c r="H61">
        <v>17.751000000000001</v>
      </c>
      <c r="I61">
        <v>496.13</v>
      </c>
      <c r="J61" s="33">
        <f t="shared" si="1"/>
        <v>879.81911686469232</v>
      </c>
      <c r="K61" s="16">
        <f t="shared" si="2"/>
        <v>6.7797163373267626</v>
      </c>
    </row>
    <row r="62" spans="1:19">
      <c r="A62" t="s">
        <v>24</v>
      </c>
      <c r="B62">
        <v>1.5</v>
      </c>
      <c r="C62">
        <v>1.6458000000000002</v>
      </c>
      <c r="D62">
        <f t="shared" si="3"/>
        <v>1.4958000000000002</v>
      </c>
      <c r="E62" s="1">
        <v>42243</v>
      </c>
      <c r="F62" s="2">
        <v>0.3820601851851852</v>
      </c>
      <c r="G62">
        <v>1119.5</v>
      </c>
      <c r="H62">
        <v>9.7323000000000004</v>
      </c>
      <c r="I62">
        <v>267.83</v>
      </c>
      <c r="J62" s="33">
        <f t="shared" si="1"/>
        <v>478.48146493970518</v>
      </c>
      <c r="K62" s="16">
        <f t="shared" si="2"/>
        <v>6.1706174743845681</v>
      </c>
    </row>
    <row r="63" spans="1:19">
      <c r="A63" t="s">
        <v>24</v>
      </c>
      <c r="B63">
        <v>2</v>
      </c>
      <c r="C63">
        <v>2.1597499999999998</v>
      </c>
      <c r="D63">
        <f t="shared" si="3"/>
        <v>2.0097499999999999</v>
      </c>
      <c r="E63" s="1">
        <v>42243</v>
      </c>
      <c r="F63" s="2">
        <v>0.3821180555555555</v>
      </c>
      <c r="G63">
        <v>1120.9000000000001</v>
      </c>
      <c r="H63">
        <v>5.8722000000000003</v>
      </c>
      <c r="I63">
        <v>155.56</v>
      </c>
      <c r="J63" s="33">
        <f t="shared" si="1"/>
        <v>277.56267285217234</v>
      </c>
      <c r="K63" s="16">
        <f t="shared" si="2"/>
        <v>5.6260467558025793</v>
      </c>
    </row>
    <row r="64" spans="1:19">
      <c r="A64" t="s">
        <v>24</v>
      </c>
      <c r="B64">
        <v>2.5</v>
      </c>
      <c r="C64">
        <v>2.6804999999999999</v>
      </c>
      <c r="D64">
        <f t="shared" si="3"/>
        <v>2.5305</v>
      </c>
      <c r="E64" s="1">
        <v>42243</v>
      </c>
      <c r="F64" s="2">
        <v>0.38217592592592592</v>
      </c>
      <c r="G64">
        <v>1115.5</v>
      </c>
      <c r="H64">
        <v>3.2866</v>
      </c>
      <c r="I64">
        <v>83.843999999999994</v>
      </c>
      <c r="J64" s="33">
        <f t="shared" si="1"/>
        <v>150.32541461228149</v>
      </c>
      <c r="K64" s="16">
        <f t="shared" si="2"/>
        <v>5.0128023750278095</v>
      </c>
    </row>
    <row r="65" spans="1:19" s="7" customFormat="1">
      <c r="A65" s="7" t="s">
        <v>24</v>
      </c>
      <c r="B65" s="7">
        <v>3</v>
      </c>
      <c r="C65" s="7">
        <v>3.2298</v>
      </c>
      <c r="D65" s="7">
        <f t="shared" si="3"/>
        <v>3.0798000000000001</v>
      </c>
      <c r="E65" s="1">
        <v>42243</v>
      </c>
      <c r="F65" s="2">
        <v>0.38223379629629628</v>
      </c>
      <c r="G65">
        <v>1101.4000000000001</v>
      </c>
      <c r="H65">
        <v>1.6771</v>
      </c>
      <c r="I65">
        <v>42.676000000000002</v>
      </c>
      <c r="J65" s="33">
        <f t="shared" si="1"/>
        <v>77.494098420192472</v>
      </c>
      <c r="K65" s="16">
        <f t="shared" si="2"/>
        <v>4.3502017840429161</v>
      </c>
      <c r="L65" s="37"/>
    </row>
    <row r="66" spans="1:19" s="7" customFormat="1">
      <c r="A66" s="7" t="s">
        <v>24</v>
      </c>
      <c r="B66" s="7">
        <v>3.5</v>
      </c>
      <c r="C66" s="7">
        <v>3.7559999999999993</v>
      </c>
      <c r="D66" s="7">
        <f t="shared" si="3"/>
        <v>3.6059999999999994</v>
      </c>
      <c r="E66" s="41">
        <v>42243</v>
      </c>
      <c r="F66" s="42">
        <v>0.3822916666666667</v>
      </c>
      <c r="G66" s="7">
        <v>1099.5</v>
      </c>
      <c r="H66" s="7">
        <v>0.97972999999999999</v>
      </c>
      <c r="I66" s="7">
        <v>22.408000000000001</v>
      </c>
      <c r="J66" s="33">
        <f t="shared" si="1"/>
        <v>40.760345611641661</v>
      </c>
      <c r="K66" s="16">
        <f t="shared" si="2"/>
        <v>3.7077096875050741</v>
      </c>
      <c r="L66" s="37"/>
    </row>
    <row r="67" spans="1:19" s="3" customFormat="1">
      <c r="A67" s="3" t="s">
        <v>24</v>
      </c>
      <c r="B67" s="3">
        <v>4</v>
      </c>
      <c r="C67" s="3">
        <v>4.3346</v>
      </c>
      <c r="D67" s="3">
        <f t="shared" si="3"/>
        <v>4.1845999999999997</v>
      </c>
      <c r="E67" s="4">
        <v>42243</v>
      </c>
      <c r="F67" s="5">
        <v>0.38234953703703706</v>
      </c>
      <c r="G67" s="3">
        <v>1101.2</v>
      </c>
      <c r="H67" s="3">
        <v>0.49109999999999998</v>
      </c>
      <c r="I67" s="3">
        <v>12.343</v>
      </c>
      <c r="J67" s="40">
        <f t="shared" si="1"/>
        <v>22.417362876861606</v>
      </c>
      <c r="K67" s="31">
        <f t="shared" si="2"/>
        <v>3.1098357870354216</v>
      </c>
      <c r="L67" s="38"/>
    </row>
    <row r="68" spans="1:19">
      <c r="A68" s="7" t="s">
        <v>25</v>
      </c>
      <c r="B68">
        <v>0.5</v>
      </c>
      <c r="C68">
        <v>0.73716666666666664</v>
      </c>
      <c r="D68">
        <f t="shared" si="3"/>
        <v>0.58716666666666661</v>
      </c>
      <c r="E68" s="1">
        <v>42243</v>
      </c>
      <c r="F68" s="2">
        <v>0.38252314814814814</v>
      </c>
      <c r="G68">
        <v>1052.9000000000001</v>
      </c>
      <c r="H68">
        <v>26.853000000000002</v>
      </c>
      <c r="I68">
        <v>727.35</v>
      </c>
      <c r="J68" s="33">
        <f t="shared" si="1"/>
        <v>1381.612688764365</v>
      </c>
      <c r="K68" s="16">
        <f t="shared" si="2"/>
        <v>7.2310067108988392</v>
      </c>
    </row>
    <row r="69" spans="1:19">
      <c r="A69" s="7" t="s">
        <v>25</v>
      </c>
      <c r="B69">
        <v>1</v>
      </c>
      <c r="C69">
        <v>1.1889999999999998</v>
      </c>
      <c r="D69">
        <f t="shared" si="3"/>
        <v>1.0389999999999999</v>
      </c>
      <c r="E69" s="1">
        <v>42243</v>
      </c>
      <c r="F69" s="2">
        <v>0.3825810185185185</v>
      </c>
      <c r="G69">
        <v>1067.7</v>
      </c>
      <c r="H69">
        <v>17.068999999999999</v>
      </c>
      <c r="I69">
        <v>458.37</v>
      </c>
      <c r="J69" s="33">
        <f t="shared" ref="J69:J132" si="4">(2000/G69)*I69</f>
        <v>858.61196965439729</v>
      </c>
      <c r="K69" s="16">
        <f t="shared" ref="K69:K132" si="5">LN(J69)</f>
        <v>6.7553170965905585</v>
      </c>
    </row>
    <row r="70" spans="1:19">
      <c r="A70" s="7" t="s">
        <v>25</v>
      </c>
      <c r="B70">
        <v>1.5</v>
      </c>
      <c r="C70">
        <v>1.6378000000000004</v>
      </c>
      <c r="D70">
        <f t="shared" si="3"/>
        <v>1.4878000000000005</v>
      </c>
      <c r="E70" s="1">
        <v>42243</v>
      </c>
      <c r="F70" s="2">
        <v>0.38263888888888892</v>
      </c>
      <c r="G70">
        <v>1089</v>
      </c>
      <c r="H70">
        <v>9.8689</v>
      </c>
      <c r="I70">
        <v>255.97</v>
      </c>
      <c r="J70" s="33">
        <f t="shared" si="4"/>
        <v>470.1010101010101</v>
      </c>
      <c r="K70" s="16">
        <f t="shared" si="5"/>
        <v>6.1529475867216927</v>
      </c>
    </row>
    <row r="71" spans="1:19">
      <c r="A71" s="7" t="s">
        <v>25</v>
      </c>
      <c r="B71">
        <v>2</v>
      </c>
      <c r="C71">
        <v>2.133</v>
      </c>
      <c r="D71">
        <f t="shared" si="3"/>
        <v>1.9830000000000001</v>
      </c>
      <c r="E71" s="1">
        <v>42243</v>
      </c>
      <c r="F71" s="2">
        <v>0.38269675925925922</v>
      </c>
      <c r="G71">
        <v>1079.3</v>
      </c>
      <c r="H71">
        <v>5.2542999999999997</v>
      </c>
      <c r="I71">
        <v>136.09</v>
      </c>
      <c r="J71" s="33">
        <f t="shared" si="4"/>
        <v>252.18196979523765</v>
      </c>
      <c r="K71" s="16">
        <f t="shared" si="5"/>
        <v>5.5301509292830078</v>
      </c>
    </row>
    <row r="72" spans="1:19">
      <c r="A72" s="7" t="s">
        <v>25</v>
      </c>
      <c r="B72">
        <v>2.5</v>
      </c>
      <c r="C72">
        <v>2.7432000000000003</v>
      </c>
      <c r="D72">
        <f t="shared" si="3"/>
        <v>2.5932000000000004</v>
      </c>
      <c r="E72" s="1">
        <v>42243</v>
      </c>
      <c r="F72" s="2">
        <v>0.38275462962962964</v>
      </c>
      <c r="G72">
        <v>1076.0999999999999</v>
      </c>
      <c r="H72">
        <v>2.9104000000000001</v>
      </c>
      <c r="I72">
        <v>71.474999999999994</v>
      </c>
      <c r="J72" s="33">
        <f t="shared" si="4"/>
        <v>132.84081405073877</v>
      </c>
      <c r="K72" s="16">
        <f t="shared" si="5"/>
        <v>4.8891515245441113</v>
      </c>
    </row>
    <row r="73" spans="1:19">
      <c r="A73" s="7" t="s">
        <v>25</v>
      </c>
      <c r="B73">
        <v>3</v>
      </c>
      <c r="C73">
        <v>3.2604999999999995</v>
      </c>
      <c r="D73">
        <f t="shared" si="3"/>
        <v>3.1104999999999996</v>
      </c>
      <c r="E73" s="1">
        <v>42243</v>
      </c>
      <c r="F73" s="2">
        <v>0.3828125</v>
      </c>
      <c r="G73">
        <v>1101.0999999999999</v>
      </c>
      <c r="H73">
        <v>1.7428999999999999</v>
      </c>
      <c r="I73">
        <v>40.850999999999999</v>
      </c>
      <c r="J73" s="33">
        <f t="shared" si="4"/>
        <v>74.200345109436029</v>
      </c>
      <c r="K73" s="16">
        <f t="shared" si="5"/>
        <v>4.3067688012330851</v>
      </c>
    </row>
    <row r="74" spans="1:19" s="7" customFormat="1">
      <c r="A74" s="7" t="s">
        <v>25</v>
      </c>
      <c r="B74" s="7">
        <v>3.5</v>
      </c>
      <c r="C74" s="7">
        <v>3.6928000000000005</v>
      </c>
      <c r="D74" s="7">
        <f t="shared" si="3"/>
        <v>3.5428000000000006</v>
      </c>
      <c r="E74" s="41">
        <v>42243</v>
      </c>
      <c r="F74" s="42">
        <v>0.38287037037037036</v>
      </c>
      <c r="G74" s="7">
        <v>1096.5</v>
      </c>
      <c r="H74" s="7">
        <v>0.91839000000000004</v>
      </c>
      <c r="I74" s="7">
        <v>23.373000000000001</v>
      </c>
      <c r="J74" s="33">
        <f t="shared" si="4"/>
        <v>42.632010943912448</v>
      </c>
      <c r="K74" s="16">
        <f t="shared" si="5"/>
        <v>3.7526054017009702</v>
      </c>
      <c r="L74" s="37"/>
    </row>
    <row r="75" spans="1:19" s="3" customFormat="1">
      <c r="A75" s="3" t="s">
        <v>25</v>
      </c>
      <c r="B75" s="3">
        <v>4</v>
      </c>
      <c r="C75" s="3">
        <v>4.1670000000000007</v>
      </c>
      <c r="D75" s="3">
        <f t="shared" si="3"/>
        <v>4.0170000000000003</v>
      </c>
      <c r="E75" s="4">
        <v>42243</v>
      </c>
      <c r="F75" s="5">
        <v>0.38292824074074078</v>
      </c>
      <c r="G75" s="3">
        <v>1097.4000000000001</v>
      </c>
      <c r="H75" s="3">
        <v>0.55532000000000004</v>
      </c>
      <c r="I75" s="3">
        <v>13.728</v>
      </c>
      <c r="J75" s="40">
        <f t="shared" si="4"/>
        <v>25.019136139967191</v>
      </c>
      <c r="K75" s="31">
        <f t="shared" si="5"/>
        <v>3.2196409776628139</v>
      </c>
      <c r="L75" s="38"/>
      <c r="S75" s="3" t="s">
        <v>16</v>
      </c>
    </row>
    <row r="76" spans="1:19">
      <c r="A76" t="s">
        <v>26</v>
      </c>
      <c r="B76">
        <v>0.5</v>
      </c>
      <c r="C76">
        <v>0.59866666666666679</v>
      </c>
      <c r="D76">
        <f t="shared" si="3"/>
        <v>0.44866666666666677</v>
      </c>
      <c r="E76" s="1">
        <v>42243</v>
      </c>
      <c r="F76" s="2">
        <v>0.42570601851851847</v>
      </c>
      <c r="G76">
        <v>901.38</v>
      </c>
      <c r="H76">
        <v>68.738</v>
      </c>
      <c r="I76">
        <v>1988.3</v>
      </c>
      <c r="J76" s="33">
        <f t="shared" si="4"/>
        <v>4411.6798686458542</v>
      </c>
      <c r="K76" s="16">
        <f t="shared" si="5"/>
        <v>8.3920108185037314</v>
      </c>
      <c r="R76" t="s">
        <v>26</v>
      </c>
      <c r="S76">
        <v>1.708</v>
      </c>
    </row>
    <row r="77" spans="1:19">
      <c r="A77" t="s">
        <v>26</v>
      </c>
      <c r="B77">
        <v>1</v>
      </c>
      <c r="C77">
        <v>1.06375</v>
      </c>
      <c r="D77">
        <f t="shared" si="3"/>
        <v>0.91374999999999995</v>
      </c>
      <c r="E77" s="1">
        <v>42243</v>
      </c>
      <c r="F77" s="2">
        <v>0.42581018518518521</v>
      </c>
      <c r="G77">
        <v>938.33</v>
      </c>
      <c r="H77">
        <v>8.0802999999999994</v>
      </c>
      <c r="I77">
        <v>244.17</v>
      </c>
      <c r="J77" s="33">
        <f t="shared" si="4"/>
        <v>520.4352413330065</v>
      </c>
      <c r="K77" s="16">
        <f t="shared" si="5"/>
        <v>6.2546654640476396</v>
      </c>
      <c r="R77" t="s">
        <v>27</v>
      </c>
      <c r="S77">
        <v>2.2414000000000001</v>
      </c>
    </row>
    <row r="78" spans="1:19">
      <c r="A78" t="s">
        <v>26</v>
      </c>
      <c r="B78">
        <v>1.5</v>
      </c>
      <c r="C78">
        <v>1.6835999999999998</v>
      </c>
      <c r="D78">
        <f t="shared" si="3"/>
        <v>1.5335999999999999</v>
      </c>
      <c r="E78" s="1">
        <v>42243</v>
      </c>
      <c r="F78" s="2">
        <v>0.42586805555555557</v>
      </c>
      <c r="G78">
        <v>974.21</v>
      </c>
      <c r="H78">
        <v>3.6522000000000001</v>
      </c>
      <c r="I78">
        <v>90.813999999999993</v>
      </c>
      <c r="J78" s="33">
        <f t="shared" si="4"/>
        <v>186.43618932263061</v>
      </c>
      <c r="K78" s="16">
        <f t="shared" si="5"/>
        <v>5.2280890321336253</v>
      </c>
      <c r="R78" t="s">
        <v>28</v>
      </c>
      <c r="S78">
        <v>1.47</v>
      </c>
    </row>
    <row r="79" spans="1:19">
      <c r="A79" t="s">
        <v>26</v>
      </c>
      <c r="B79">
        <v>2</v>
      </c>
      <c r="C79">
        <v>2.1322000000000001</v>
      </c>
      <c r="D79">
        <f t="shared" si="3"/>
        <v>1.9822000000000002</v>
      </c>
      <c r="E79" s="1">
        <v>42243</v>
      </c>
      <c r="F79" s="2">
        <v>0.42592592592592587</v>
      </c>
      <c r="G79">
        <v>988.01</v>
      </c>
      <c r="H79">
        <v>1.6416999999999999</v>
      </c>
      <c r="I79">
        <v>36.722000000000001</v>
      </c>
      <c r="J79" s="33">
        <f t="shared" si="4"/>
        <v>74.33528000728738</v>
      </c>
      <c r="K79" s="16">
        <f t="shared" si="5"/>
        <v>4.3085856708879415</v>
      </c>
    </row>
    <row r="80" spans="1:19">
      <c r="A80" t="s">
        <v>26</v>
      </c>
      <c r="B80">
        <v>2.5</v>
      </c>
      <c r="C80">
        <v>2.6819999999999999</v>
      </c>
      <c r="D80">
        <f t="shared" si="3"/>
        <v>2.532</v>
      </c>
      <c r="E80" s="1">
        <v>42243</v>
      </c>
      <c r="F80" s="2">
        <v>0.42598379629629629</v>
      </c>
      <c r="G80">
        <v>1020.1</v>
      </c>
      <c r="H80">
        <v>0.95750000000000002</v>
      </c>
      <c r="I80">
        <v>18.831</v>
      </c>
      <c r="J80" s="33">
        <f t="shared" si="4"/>
        <v>36.91990981276345</v>
      </c>
      <c r="K80" s="16">
        <f t="shared" si="5"/>
        <v>3.6087509668571136</v>
      </c>
    </row>
    <row r="81" spans="1:12">
      <c r="A81" t="s">
        <v>26</v>
      </c>
      <c r="B81">
        <v>3</v>
      </c>
      <c r="C81">
        <v>3.1946000000000003</v>
      </c>
      <c r="D81">
        <f t="shared" si="3"/>
        <v>3.0446000000000004</v>
      </c>
      <c r="E81" s="1">
        <v>42243</v>
      </c>
      <c r="F81" s="2">
        <v>0.42604166666666665</v>
      </c>
      <c r="G81">
        <v>1060.5</v>
      </c>
      <c r="H81">
        <v>0.51580000000000004</v>
      </c>
      <c r="I81">
        <v>9.9476999999999993</v>
      </c>
      <c r="J81" s="33">
        <f t="shared" si="4"/>
        <v>18.760396039603958</v>
      </c>
      <c r="K81" s="16">
        <f t="shared" si="5"/>
        <v>2.9317480542083372</v>
      </c>
    </row>
    <row r="82" spans="1:12" s="7" customFormat="1">
      <c r="A82" s="7" t="s">
        <v>26</v>
      </c>
      <c r="B82" s="7">
        <v>3.5</v>
      </c>
      <c r="C82" s="7">
        <v>3.742</v>
      </c>
      <c r="D82" s="7">
        <f t="shared" si="3"/>
        <v>3.5920000000000001</v>
      </c>
      <c r="E82" s="41">
        <v>42243</v>
      </c>
      <c r="F82" s="42">
        <v>0.42609953703703707</v>
      </c>
      <c r="G82" s="7">
        <v>1083</v>
      </c>
      <c r="H82" s="7">
        <v>0.21406</v>
      </c>
      <c r="I82" s="7">
        <v>5.0387000000000004</v>
      </c>
      <c r="J82" s="33">
        <f t="shared" si="4"/>
        <v>9.3050784856879041</v>
      </c>
      <c r="K82" s="16">
        <f t="shared" si="5"/>
        <v>2.23056032484509</v>
      </c>
      <c r="L82" s="37"/>
    </row>
    <row r="83" spans="1:12" s="3" customFormat="1">
      <c r="A83" s="3" t="s">
        <v>26</v>
      </c>
      <c r="B83" s="3">
        <v>4</v>
      </c>
      <c r="C83" s="3">
        <v>4.2694999999999999</v>
      </c>
      <c r="D83" s="3">
        <f t="shared" si="3"/>
        <v>4.1194999999999995</v>
      </c>
      <c r="E83" s="4">
        <v>42243</v>
      </c>
      <c r="F83" s="5">
        <v>0.42615740740740743</v>
      </c>
      <c r="G83" s="3">
        <v>1082.2</v>
      </c>
      <c r="H83" s="3">
        <v>0.25563999999999998</v>
      </c>
      <c r="I83" s="3">
        <v>2.5605000000000002</v>
      </c>
      <c r="J83" s="40">
        <f t="shared" si="4"/>
        <v>4.7320273516910003</v>
      </c>
      <c r="K83" s="31">
        <f t="shared" si="5"/>
        <v>1.5543537262539155</v>
      </c>
      <c r="L83" s="38"/>
    </row>
    <row r="84" spans="1:12">
      <c r="A84" t="s">
        <v>27</v>
      </c>
      <c r="B84">
        <v>0.5</v>
      </c>
      <c r="C84">
        <v>0.65533333333333343</v>
      </c>
      <c r="D84">
        <f t="shared" si="3"/>
        <v>0.50533333333333341</v>
      </c>
      <c r="E84" s="1">
        <v>42243</v>
      </c>
      <c r="F84" s="2">
        <v>0.42633101851851851</v>
      </c>
      <c r="G84">
        <v>1034.4000000000001</v>
      </c>
      <c r="H84">
        <v>49.417000000000002</v>
      </c>
      <c r="I84">
        <v>1594.8</v>
      </c>
      <c r="J84" s="33">
        <f t="shared" si="4"/>
        <v>3083.5266821345704</v>
      </c>
      <c r="K84" s="16">
        <f t="shared" si="5"/>
        <v>8.0338292475916351</v>
      </c>
    </row>
    <row r="85" spans="1:12">
      <c r="A85" t="s">
        <v>27</v>
      </c>
      <c r="B85">
        <v>1</v>
      </c>
      <c r="C85">
        <v>1.2385999999999999</v>
      </c>
      <c r="D85">
        <f t="shared" si="3"/>
        <v>1.0886</v>
      </c>
      <c r="E85" s="1">
        <v>42243</v>
      </c>
      <c r="F85" s="2">
        <v>0.42638888888888887</v>
      </c>
      <c r="G85">
        <v>1023.6</v>
      </c>
      <c r="H85">
        <v>8.8957999999999995</v>
      </c>
      <c r="I85">
        <v>213.81</v>
      </c>
      <c r="J85" s="33">
        <f t="shared" si="4"/>
        <v>417.76084407971865</v>
      </c>
      <c r="K85" s="16">
        <f t="shared" si="5"/>
        <v>6.0349091254383378</v>
      </c>
    </row>
    <row r="86" spans="1:12">
      <c r="A86" t="s">
        <v>27</v>
      </c>
      <c r="B86">
        <v>1.5</v>
      </c>
      <c r="C86">
        <v>1.6759999999999997</v>
      </c>
      <c r="D86">
        <f t="shared" si="3"/>
        <v>1.5259999999999998</v>
      </c>
      <c r="E86" s="1">
        <v>42243</v>
      </c>
      <c r="F86" s="2">
        <v>0.42644675925925929</v>
      </c>
      <c r="G86">
        <v>1032.4000000000001</v>
      </c>
      <c r="H86">
        <v>3.6048</v>
      </c>
      <c r="I86">
        <v>82.600999999999999</v>
      </c>
      <c r="J86" s="33">
        <f t="shared" si="4"/>
        <v>160.01743510267337</v>
      </c>
      <c r="K86" s="16">
        <f t="shared" si="5"/>
        <v>5.0752827786888028</v>
      </c>
    </row>
    <row r="87" spans="1:12">
      <c r="A87" t="s">
        <v>27</v>
      </c>
      <c r="B87">
        <v>2</v>
      </c>
      <c r="C87">
        <v>2.2090000000000001</v>
      </c>
      <c r="D87">
        <f t="shared" si="3"/>
        <v>2.0590000000000002</v>
      </c>
      <c r="E87" s="1">
        <v>42243</v>
      </c>
      <c r="F87" s="2">
        <v>0.42650462962962959</v>
      </c>
      <c r="G87">
        <v>1009</v>
      </c>
      <c r="H87">
        <v>1.6977</v>
      </c>
      <c r="I87">
        <v>35.454000000000001</v>
      </c>
      <c r="J87" s="33">
        <f t="shared" si="4"/>
        <v>70.275520317145691</v>
      </c>
      <c r="K87" s="16">
        <f t="shared" si="5"/>
        <v>4.2524235207800656</v>
      </c>
    </row>
    <row r="88" spans="1:12">
      <c r="A88" t="s">
        <v>27</v>
      </c>
      <c r="B88">
        <v>2.5</v>
      </c>
      <c r="C88">
        <v>2.605</v>
      </c>
      <c r="D88">
        <f t="shared" si="3"/>
        <v>2.4550000000000001</v>
      </c>
      <c r="E88" s="1">
        <v>42243</v>
      </c>
      <c r="F88" s="2">
        <v>0.42656250000000001</v>
      </c>
      <c r="G88">
        <v>1018.6</v>
      </c>
      <c r="H88">
        <v>0.77473000000000003</v>
      </c>
      <c r="I88">
        <v>16.573</v>
      </c>
      <c r="J88" s="33">
        <f t="shared" si="4"/>
        <v>32.540742195169841</v>
      </c>
      <c r="K88" s="16">
        <f t="shared" si="5"/>
        <v>3.4824929102329851</v>
      </c>
    </row>
    <row r="89" spans="1:12">
      <c r="A89" t="s">
        <v>27</v>
      </c>
      <c r="B89">
        <v>3</v>
      </c>
      <c r="E89" s="1"/>
      <c r="F89" s="2"/>
      <c r="I89"/>
      <c r="J89" s="33"/>
      <c r="K89" s="16"/>
    </row>
    <row r="90" spans="1:12" s="7" customFormat="1">
      <c r="A90" s="7" t="s">
        <v>27</v>
      </c>
      <c r="B90" s="7">
        <v>3.5</v>
      </c>
      <c r="E90" s="41"/>
      <c r="F90" s="42"/>
      <c r="J90" s="43"/>
      <c r="K90" s="16"/>
      <c r="L90" s="37"/>
    </row>
    <row r="91" spans="1:12" s="3" customFormat="1">
      <c r="A91" s="3" t="s">
        <v>27</v>
      </c>
      <c r="B91" s="3">
        <v>4</v>
      </c>
      <c r="E91" s="4"/>
      <c r="F91" s="5"/>
      <c r="J91" s="40"/>
      <c r="K91" s="31"/>
      <c r="L91" s="38"/>
    </row>
    <row r="92" spans="1:12">
      <c r="A92" t="s">
        <v>28</v>
      </c>
      <c r="B92">
        <v>0.5</v>
      </c>
      <c r="C92">
        <v>0.70416666666666672</v>
      </c>
      <c r="D92">
        <f t="shared" ref="D92:D147" si="6">C92-0.15</f>
        <v>0.5541666666666667</v>
      </c>
      <c r="E92" s="1">
        <v>42243</v>
      </c>
      <c r="F92" s="2">
        <v>0.42690972222222223</v>
      </c>
      <c r="G92">
        <v>985.92</v>
      </c>
      <c r="H92">
        <v>11.853999999999999</v>
      </c>
      <c r="I92">
        <v>472.22</v>
      </c>
      <c r="J92" s="33">
        <f t="shared" si="4"/>
        <v>957.92762090230451</v>
      </c>
      <c r="K92" s="16">
        <f t="shared" si="5"/>
        <v>6.8647722228225971</v>
      </c>
    </row>
    <row r="93" spans="1:12">
      <c r="A93" t="s">
        <v>28</v>
      </c>
      <c r="B93">
        <v>1</v>
      </c>
      <c r="C93">
        <v>1.1901999999999999</v>
      </c>
      <c r="D93">
        <f t="shared" si="6"/>
        <v>1.0402</v>
      </c>
      <c r="E93" s="1">
        <v>42243</v>
      </c>
      <c r="F93" s="2">
        <v>0.42702546296296301</v>
      </c>
      <c r="G93">
        <v>947.41</v>
      </c>
      <c r="H93">
        <v>4.9316000000000004</v>
      </c>
      <c r="I93">
        <v>168.26</v>
      </c>
      <c r="J93" s="33">
        <f t="shared" si="4"/>
        <v>355.19996622370462</v>
      </c>
      <c r="K93" s="16">
        <f t="shared" si="5"/>
        <v>5.8726809160270887</v>
      </c>
    </row>
    <row r="94" spans="1:12">
      <c r="A94" t="s">
        <v>28</v>
      </c>
      <c r="B94">
        <v>1.5</v>
      </c>
      <c r="C94">
        <v>1.8060000000000003</v>
      </c>
      <c r="D94">
        <f t="shared" si="6"/>
        <v>1.6560000000000004</v>
      </c>
      <c r="E94" s="1">
        <v>42243</v>
      </c>
      <c r="F94" s="2">
        <v>0.42708333333333331</v>
      </c>
      <c r="G94">
        <v>908.01</v>
      </c>
      <c r="H94">
        <v>2.3052000000000001</v>
      </c>
      <c r="I94">
        <v>73.3</v>
      </c>
      <c r="J94" s="33">
        <f t="shared" si="4"/>
        <v>161.45196638803534</v>
      </c>
      <c r="K94" s="16">
        <f t="shared" si="5"/>
        <v>5.0842076766781803</v>
      </c>
    </row>
    <row r="95" spans="1:12">
      <c r="A95" t="s">
        <v>28</v>
      </c>
      <c r="B95">
        <v>2</v>
      </c>
      <c r="C95">
        <v>2.2494000000000001</v>
      </c>
      <c r="D95">
        <f t="shared" si="6"/>
        <v>2.0994000000000002</v>
      </c>
      <c r="E95" s="1">
        <v>42243</v>
      </c>
      <c r="F95" s="2">
        <v>0.42714120370370368</v>
      </c>
      <c r="G95">
        <v>887.26</v>
      </c>
      <c r="H95">
        <v>1.0279</v>
      </c>
      <c r="I95">
        <v>30.164000000000001</v>
      </c>
      <c r="J95" s="33">
        <f t="shared" si="4"/>
        <v>67.993598268827625</v>
      </c>
      <c r="K95" s="16">
        <f t="shared" si="5"/>
        <v>4.21941355763889</v>
      </c>
    </row>
    <row r="96" spans="1:12">
      <c r="A96" t="s">
        <v>28</v>
      </c>
      <c r="B96">
        <v>2.5</v>
      </c>
      <c r="C96">
        <v>2.6924999999999994</v>
      </c>
      <c r="D96">
        <f t="shared" si="6"/>
        <v>2.5424999999999995</v>
      </c>
      <c r="E96" s="1">
        <v>42243</v>
      </c>
      <c r="F96" s="2">
        <v>0.42719907407407409</v>
      </c>
      <c r="G96">
        <v>885.4</v>
      </c>
      <c r="H96">
        <v>0.57796000000000003</v>
      </c>
      <c r="I96">
        <v>15.496</v>
      </c>
      <c r="J96" s="33">
        <f t="shared" si="4"/>
        <v>35.003388299073869</v>
      </c>
      <c r="K96" s="16">
        <f t="shared" si="5"/>
        <v>3.5554448653487367</v>
      </c>
    </row>
    <row r="97" spans="1:19">
      <c r="A97" t="s">
        <v>28</v>
      </c>
      <c r="B97">
        <v>3</v>
      </c>
      <c r="C97">
        <v>3.2442000000000002</v>
      </c>
      <c r="D97">
        <f t="shared" si="6"/>
        <v>3.0942000000000003</v>
      </c>
      <c r="E97" s="1">
        <v>42243</v>
      </c>
      <c r="F97" s="2">
        <v>0.42725694444444445</v>
      </c>
      <c r="G97">
        <v>882.7</v>
      </c>
      <c r="H97">
        <v>0.28116000000000002</v>
      </c>
      <c r="I97">
        <v>7.8815</v>
      </c>
      <c r="J97" s="33">
        <f t="shared" si="4"/>
        <v>17.857709301008271</v>
      </c>
      <c r="K97" s="16">
        <f t="shared" si="5"/>
        <v>2.8824353086003551</v>
      </c>
    </row>
    <row r="98" spans="1:19" s="7" customFormat="1">
      <c r="A98" s="7" t="s">
        <v>28</v>
      </c>
      <c r="B98" s="7">
        <v>3.5</v>
      </c>
      <c r="C98" s="7">
        <v>3.7996000000000003</v>
      </c>
      <c r="D98" s="7">
        <f t="shared" si="6"/>
        <v>3.6496000000000004</v>
      </c>
      <c r="E98" s="41">
        <v>42243</v>
      </c>
      <c r="F98" s="42">
        <v>0.42731481481481487</v>
      </c>
      <c r="G98" s="7">
        <v>892.7</v>
      </c>
      <c r="H98" s="7">
        <v>0.23011000000000001</v>
      </c>
      <c r="I98" s="7">
        <v>3.9419</v>
      </c>
      <c r="J98" s="33">
        <f t="shared" si="4"/>
        <v>8.8314103282177658</v>
      </c>
      <c r="K98" s="16">
        <f t="shared" si="5"/>
        <v>2.1783147219319385</v>
      </c>
      <c r="L98" s="37"/>
      <c r="R98" s="44"/>
      <c r="S98" s="44"/>
    </row>
    <row r="99" spans="1:19" s="3" customFormat="1">
      <c r="A99" s="3" t="s">
        <v>28</v>
      </c>
      <c r="B99" s="3">
        <v>4</v>
      </c>
      <c r="C99" s="3">
        <v>4.2191999999999998</v>
      </c>
      <c r="D99" s="3">
        <f t="shared" si="6"/>
        <v>4.0691999999999995</v>
      </c>
      <c r="E99" s="4">
        <v>42243</v>
      </c>
      <c r="F99" s="5">
        <v>0.42737268518518517</v>
      </c>
      <c r="G99" s="3">
        <v>875.66</v>
      </c>
      <c r="H99" s="3">
        <v>0.15848999999999999</v>
      </c>
      <c r="I99" s="3">
        <v>2.2391000000000001</v>
      </c>
      <c r="J99" s="40">
        <f t="shared" si="4"/>
        <v>5.1140853756024036</v>
      </c>
      <c r="K99" s="31">
        <f t="shared" si="5"/>
        <v>1.6319985712158389</v>
      </c>
      <c r="L99" s="38"/>
      <c r="S99" s="3" t="s">
        <v>16</v>
      </c>
    </row>
    <row r="100" spans="1:19">
      <c r="A100" t="s">
        <v>29</v>
      </c>
      <c r="B100">
        <v>0.5</v>
      </c>
      <c r="C100">
        <v>0.64849999999999997</v>
      </c>
      <c r="D100">
        <f t="shared" si="6"/>
        <v>0.49849999999999994</v>
      </c>
      <c r="E100" s="1">
        <v>42243</v>
      </c>
      <c r="F100" s="2">
        <v>0.48952546296296301</v>
      </c>
      <c r="G100">
        <v>1946.1</v>
      </c>
      <c r="H100">
        <v>27.523</v>
      </c>
      <c r="I100">
        <v>957.28</v>
      </c>
      <c r="J100" s="33">
        <f t="shared" si="4"/>
        <v>983.79322748060213</v>
      </c>
      <c r="K100" s="16">
        <f t="shared" si="5"/>
        <v>6.8914157402966847</v>
      </c>
      <c r="R100" t="s">
        <v>29</v>
      </c>
      <c r="S100">
        <v>2.0655999999999999</v>
      </c>
    </row>
    <row r="101" spans="1:19">
      <c r="A101" t="s">
        <v>29</v>
      </c>
      <c r="B101">
        <v>1</v>
      </c>
      <c r="C101">
        <v>1.2371666666666667</v>
      </c>
      <c r="D101">
        <f t="shared" si="6"/>
        <v>1.0871666666666668</v>
      </c>
      <c r="E101" s="1">
        <v>42243</v>
      </c>
      <c r="F101" s="2">
        <v>0.48959490740740735</v>
      </c>
      <c r="G101">
        <v>1945.6</v>
      </c>
      <c r="H101">
        <v>6.5506000000000002</v>
      </c>
      <c r="I101">
        <v>223.36</v>
      </c>
      <c r="J101" s="33">
        <f t="shared" si="4"/>
        <v>229.60526315789477</v>
      </c>
      <c r="K101" s="16">
        <f t="shared" si="5"/>
        <v>5.4363615873442424</v>
      </c>
      <c r="R101" t="s">
        <v>30</v>
      </c>
      <c r="S101">
        <v>2.1720999999999999</v>
      </c>
    </row>
    <row r="102" spans="1:19">
      <c r="A102" t="s">
        <v>29</v>
      </c>
      <c r="B102">
        <v>1.5</v>
      </c>
      <c r="C102">
        <v>1.6804999999999999</v>
      </c>
      <c r="D102">
        <f t="shared" si="6"/>
        <v>1.5305</v>
      </c>
      <c r="E102" s="1">
        <v>42243</v>
      </c>
      <c r="F102" s="2">
        <v>0.48964120370370368</v>
      </c>
      <c r="G102">
        <v>1949.6</v>
      </c>
      <c r="H102">
        <v>3.7772999999999999</v>
      </c>
      <c r="I102">
        <v>128.71</v>
      </c>
      <c r="J102" s="33">
        <f t="shared" si="4"/>
        <v>132.03734099302423</v>
      </c>
      <c r="K102" s="16">
        <f t="shared" si="5"/>
        <v>4.8830847688923722</v>
      </c>
      <c r="R102" t="s">
        <v>31</v>
      </c>
      <c r="S102">
        <v>2.0785999999999998</v>
      </c>
    </row>
    <row r="103" spans="1:19">
      <c r="A103" t="s">
        <v>29</v>
      </c>
      <c r="B103">
        <v>2</v>
      </c>
      <c r="C103">
        <v>2.1463999999999994</v>
      </c>
      <c r="D103">
        <f t="shared" si="6"/>
        <v>1.9963999999999995</v>
      </c>
      <c r="E103" s="1">
        <v>42243</v>
      </c>
      <c r="F103" s="2">
        <v>0.48969907407407409</v>
      </c>
      <c r="G103">
        <v>1947.7</v>
      </c>
      <c r="H103">
        <v>1.2819</v>
      </c>
      <c r="I103">
        <v>40.335000000000001</v>
      </c>
      <c r="J103" s="33">
        <f t="shared" si="4"/>
        <v>41.418082866971297</v>
      </c>
      <c r="K103" s="16">
        <f t="shared" si="5"/>
        <v>3.7237175696951659</v>
      </c>
    </row>
    <row r="104" spans="1:19">
      <c r="A104" t="s">
        <v>29</v>
      </c>
      <c r="B104">
        <v>2.5</v>
      </c>
      <c r="C104">
        <v>2.6692</v>
      </c>
      <c r="D104">
        <f t="shared" si="6"/>
        <v>2.5192000000000001</v>
      </c>
      <c r="E104" s="1">
        <v>42243</v>
      </c>
      <c r="F104" s="2">
        <v>0.48975694444444445</v>
      </c>
      <c r="G104">
        <v>1948</v>
      </c>
      <c r="H104">
        <v>0.46927999999999997</v>
      </c>
      <c r="I104">
        <v>12.865</v>
      </c>
      <c r="J104" s="33">
        <f t="shared" si="4"/>
        <v>13.20841889117043</v>
      </c>
      <c r="K104" s="16">
        <f t="shared" si="5"/>
        <v>2.5808544210733095</v>
      </c>
    </row>
    <row r="105" spans="1:19">
      <c r="A105" t="s">
        <v>29</v>
      </c>
      <c r="B105">
        <v>3</v>
      </c>
      <c r="C105">
        <v>3.1945999999999999</v>
      </c>
      <c r="D105">
        <f t="shared" si="6"/>
        <v>3.0446</v>
      </c>
      <c r="E105" s="1">
        <v>42243</v>
      </c>
      <c r="F105" s="2">
        <v>0.48981481481481487</v>
      </c>
      <c r="G105">
        <v>1954.9</v>
      </c>
      <c r="H105">
        <v>0.17619000000000001</v>
      </c>
      <c r="I105">
        <v>4.593</v>
      </c>
      <c r="J105" s="33">
        <f t="shared" si="4"/>
        <v>4.6989615837127214</v>
      </c>
      <c r="K105" s="16">
        <f t="shared" si="5"/>
        <v>1.5473415446696648</v>
      </c>
    </row>
    <row r="106" spans="1:19" s="7" customFormat="1">
      <c r="A106" s="7" t="s">
        <v>29</v>
      </c>
      <c r="B106" s="7">
        <v>3.5</v>
      </c>
      <c r="C106" s="7">
        <v>3.7292000000000001</v>
      </c>
      <c r="D106" s="7">
        <f t="shared" si="6"/>
        <v>3.5792000000000002</v>
      </c>
      <c r="E106" s="41">
        <v>42243</v>
      </c>
      <c r="F106" s="42">
        <v>0.48987268518518517</v>
      </c>
      <c r="G106" s="7">
        <v>1956</v>
      </c>
      <c r="H106" s="7">
        <v>0.13502</v>
      </c>
      <c r="I106" s="7">
        <v>1.641</v>
      </c>
      <c r="J106" s="33">
        <f t="shared" si="4"/>
        <v>1.6779141104294479</v>
      </c>
      <c r="K106" s="16">
        <f t="shared" si="5"/>
        <v>0.51755142105527363</v>
      </c>
      <c r="L106" s="37"/>
    </row>
    <row r="107" spans="1:19" s="3" customFormat="1">
      <c r="A107" s="3" t="s">
        <v>29</v>
      </c>
      <c r="B107" s="3">
        <v>4</v>
      </c>
      <c r="C107" s="3">
        <v>4.2298</v>
      </c>
      <c r="D107" s="3">
        <f t="shared" si="6"/>
        <v>4.0797999999999996</v>
      </c>
      <c r="E107" s="4">
        <v>42243</v>
      </c>
      <c r="F107" s="5">
        <v>0.48993055555555554</v>
      </c>
      <c r="G107" s="3">
        <v>1954.9</v>
      </c>
      <c r="H107" s="3">
        <v>3.746E-2</v>
      </c>
      <c r="I107" s="3">
        <v>0.65600000000000003</v>
      </c>
      <c r="J107" s="40">
        <f t="shared" si="4"/>
        <v>0.67113407335413566</v>
      </c>
      <c r="K107" s="31"/>
      <c r="L107" s="38"/>
    </row>
    <row r="108" spans="1:19">
      <c r="A108" t="s">
        <v>30</v>
      </c>
      <c r="B108">
        <v>0.5</v>
      </c>
      <c r="C108">
        <v>0.72940000000000005</v>
      </c>
      <c r="D108">
        <f t="shared" si="6"/>
        <v>0.57940000000000003</v>
      </c>
      <c r="E108" s="1">
        <v>42243</v>
      </c>
      <c r="F108" s="2">
        <v>0.49010416666666662</v>
      </c>
      <c r="G108">
        <v>1939.1</v>
      </c>
      <c r="H108">
        <v>38.768999999999998</v>
      </c>
      <c r="I108">
        <v>1249.8</v>
      </c>
      <c r="J108" s="33">
        <f t="shared" si="4"/>
        <v>1289.051621886442</v>
      </c>
      <c r="K108" s="16">
        <f t="shared" si="5"/>
        <v>7.1616620501484913</v>
      </c>
    </row>
    <row r="109" spans="1:19">
      <c r="A109" t="s">
        <v>30</v>
      </c>
      <c r="B109">
        <v>1</v>
      </c>
      <c r="C109">
        <v>1.1925999999999999</v>
      </c>
      <c r="D109">
        <f t="shared" si="6"/>
        <v>1.0426</v>
      </c>
      <c r="E109" s="1">
        <v>42243</v>
      </c>
      <c r="F109" s="2">
        <v>0.49016203703703703</v>
      </c>
      <c r="G109">
        <v>1934.1</v>
      </c>
      <c r="H109">
        <v>11.535</v>
      </c>
      <c r="I109">
        <v>397.11</v>
      </c>
      <c r="J109" s="33">
        <f t="shared" si="4"/>
        <v>410.6406080347449</v>
      </c>
      <c r="K109" s="16">
        <f t="shared" si="5"/>
        <v>6.0177183989511871</v>
      </c>
    </row>
    <row r="110" spans="1:19">
      <c r="A110" t="s">
        <v>30</v>
      </c>
      <c r="B110">
        <v>1.5</v>
      </c>
      <c r="C110">
        <v>1.7016000000000002</v>
      </c>
      <c r="D110">
        <f t="shared" si="6"/>
        <v>1.5516000000000003</v>
      </c>
      <c r="E110" s="1">
        <v>42243</v>
      </c>
      <c r="F110" s="2">
        <v>0.4902199074074074</v>
      </c>
      <c r="G110">
        <v>1928.4</v>
      </c>
      <c r="H110">
        <v>3.4001999999999999</v>
      </c>
      <c r="I110">
        <v>113.31</v>
      </c>
      <c r="J110" s="33">
        <f t="shared" si="4"/>
        <v>117.51711263223399</v>
      </c>
      <c r="K110" s="16">
        <f t="shared" si="5"/>
        <v>4.7665839624030903</v>
      </c>
    </row>
    <row r="111" spans="1:19">
      <c r="A111" t="s">
        <v>30</v>
      </c>
      <c r="B111">
        <v>2</v>
      </c>
      <c r="C111">
        <v>2.1711999999999998</v>
      </c>
      <c r="D111">
        <f t="shared" si="6"/>
        <v>2.0211999999999999</v>
      </c>
      <c r="E111" s="1">
        <v>42243</v>
      </c>
      <c r="F111" s="2">
        <v>0.49027777777777781</v>
      </c>
      <c r="G111">
        <v>1932.6</v>
      </c>
      <c r="H111">
        <v>1.3514999999999999</v>
      </c>
      <c r="I111">
        <v>36.47</v>
      </c>
      <c r="J111" s="33">
        <f t="shared" si="4"/>
        <v>37.741902100796857</v>
      </c>
      <c r="K111" s="16">
        <f t="shared" si="5"/>
        <v>3.6307709387974629</v>
      </c>
    </row>
    <row r="112" spans="1:19">
      <c r="A112" t="s">
        <v>30</v>
      </c>
      <c r="B112">
        <v>2.5</v>
      </c>
      <c r="C112">
        <v>2.6702000000000004</v>
      </c>
      <c r="D112">
        <f t="shared" si="6"/>
        <v>2.5202000000000004</v>
      </c>
      <c r="E112" s="1">
        <v>42243</v>
      </c>
      <c r="F112" s="2">
        <v>0.49033564814814817</v>
      </c>
      <c r="G112">
        <v>1946.7</v>
      </c>
      <c r="H112">
        <v>0.39312999999999998</v>
      </c>
      <c r="I112">
        <v>12.7</v>
      </c>
      <c r="J112" s="33">
        <f t="shared" si="4"/>
        <v>13.047721785585862</v>
      </c>
      <c r="K112" s="16">
        <f t="shared" si="5"/>
        <v>2.5686135427113954</v>
      </c>
    </row>
    <row r="113" spans="1:19">
      <c r="A113" t="s">
        <v>30</v>
      </c>
      <c r="B113">
        <v>3</v>
      </c>
      <c r="C113">
        <v>3.10575</v>
      </c>
      <c r="D113">
        <f t="shared" si="6"/>
        <v>2.9557500000000001</v>
      </c>
      <c r="E113" s="1">
        <v>42243</v>
      </c>
      <c r="F113" s="2">
        <v>0.49039351851851848</v>
      </c>
      <c r="G113">
        <v>1938.5</v>
      </c>
      <c r="H113">
        <v>0.19717999999999999</v>
      </c>
      <c r="I113">
        <v>6.3720999999999997</v>
      </c>
      <c r="J113" s="33">
        <f t="shared" si="4"/>
        <v>6.5742584472530305</v>
      </c>
      <c r="K113" s="16">
        <f t="shared" si="5"/>
        <v>1.8831617880155178</v>
      </c>
    </row>
    <row r="114" spans="1:19" s="7" customFormat="1">
      <c r="A114" s="7" t="s">
        <v>30</v>
      </c>
      <c r="B114" s="7">
        <v>3.5</v>
      </c>
      <c r="C114" s="7">
        <v>3.6743999999999999</v>
      </c>
      <c r="D114" s="7">
        <f t="shared" si="6"/>
        <v>3.5244</v>
      </c>
      <c r="E114" s="41">
        <v>42243</v>
      </c>
      <c r="F114" s="42">
        <v>0.4904513888888889</v>
      </c>
      <c r="G114" s="7">
        <v>1910.7</v>
      </c>
      <c r="H114" s="7">
        <v>0.12967000000000001</v>
      </c>
      <c r="I114" s="7">
        <v>2.0811000000000002</v>
      </c>
      <c r="J114" s="33">
        <f t="shared" si="4"/>
        <v>2.1783639503846759</v>
      </c>
      <c r="K114" s="16">
        <f t="shared" si="5"/>
        <v>0.77857411357388084</v>
      </c>
      <c r="L114" s="37"/>
    </row>
    <row r="115" spans="1:19" s="3" customFormat="1">
      <c r="A115" s="3" t="s">
        <v>30</v>
      </c>
      <c r="B115" s="3">
        <v>4</v>
      </c>
      <c r="C115" s="3">
        <v>4.2585999999999995</v>
      </c>
      <c r="D115" s="3">
        <f t="shared" si="6"/>
        <v>4.1085999999999991</v>
      </c>
      <c r="E115" s="4">
        <v>42243</v>
      </c>
      <c r="F115" s="5">
        <v>0.49050925925925926</v>
      </c>
      <c r="G115" s="3">
        <v>1907.3</v>
      </c>
      <c r="H115" s="3">
        <v>8.0684000000000006E-2</v>
      </c>
      <c r="I115" s="3">
        <v>0.56638999999999995</v>
      </c>
      <c r="J115" s="40">
        <f t="shared" si="4"/>
        <v>0.59391810412625168</v>
      </c>
      <c r="K115" s="31"/>
      <c r="L115" s="38"/>
    </row>
    <row r="116" spans="1:19">
      <c r="A116" t="s">
        <v>31</v>
      </c>
      <c r="B116">
        <v>0.5</v>
      </c>
      <c r="C116">
        <v>0.77800000000000002</v>
      </c>
      <c r="D116">
        <f t="shared" si="6"/>
        <v>0.628</v>
      </c>
      <c r="E116" s="1">
        <v>42243</v>
      </c>
      <c r="F116" s="2">
        <v>0.49068287037037034</v>
      </c>
      <c r="G116">
        <v>1862.8</v>
      </c>
      <c r="H116">
        <v>18.716999999999999</v>
      </c>
      <c r="I116">
        <v>669.95</v>
      </c>
      <c r="J116" s="33">
        <f t="shared" si="4"/>
        <v>719.29353661155255</v>
      </c>
      <c r="K116" s="16">
        <f t="shared" si="5"/>
        <v>6.5782695311684769</v>
      </c>
    </row>
    <row r="117" spans="1:19">
      <c r="A117" t="s">
        <v>31</v>
      </c>
      <c r="B117">
        <v>1</v>
      </c>
      <c r="C117">
        <v>1.1945999999999999</v>
      </c>
      <c r="D117">
        <f t="shared" si="6"/>
        <v>1.0446</v>
      </c>
      <c r="E117" s="1">
        <v>42243</v>
      </c>
      <c r="F117" s="2">
        <v>0.49074074074074076</v>
      </c>
      <c r="G117">
        <v>1830.1</v>
      </c>
      <c r="H117">
        <v>9.4934999999999992</v>
      </c>
      <c r="I117">
        <v>327.07</v>
      </c>
      <c r="J117" s="33">
        <f t="shared" si="4"/>
        <v>357.43401999890716</v>
      </c>
      <c r="K117" s="16">
        <f t="shared" si="5"/>
        <v>5.8789507856572563</v>
      </c>
    </row>
    <row r="118" spans="1:19">
      <c r="A118" t="s">
        <v>31</v>
      </c>
      <c r="B118">
        <v>1.5</v>
      </c>
      <c r="C118">
        <v>1.6877999999999997</v>
      </c>
      <c r="D118">
        <f t="shared" si="6"/>
        <v>1.5377999999999998</v>
      </c>
      <c r="E118" s="1">
        <v>42243</v>
      </c>
      <c r="F118" s="2">
        <v>0.49079861111111112</v>
      </c>
      <c r="G118">
        <v>1784.5</v>
      </c>
      <c r="H118">
        <v>3.4171</v>
      </c>
      <c r="I118">
        <v>115.46</v>
      </c>
      <c r="J118" s="33">
        <f t="shared" si="4"/>
        <v>129.40319417203699</v>
      </c>
      <c r="K118" s="16">
        <f t="shared" si="5"/>
        <v>4.862933066244655</v>
      </c>
    </row>
    <row r="119" spans="1:19">
      <c r="A119" t="s">
        <v>31</v>
      </c>
      <c r="B119">
        <v>2</v>
      </c>
      <c r="C119">
        <v>2.1697999999999995</v>
      </c>
      <c r="D119">
        <f t="shared" si="6"/>
        <v>2.0197999999999996</v>
      </c>
      <c r="E119" s="1">
        <v>42243</v>
      </c>
      <c r="F119" s="2">
        <v>0.49085648148148148</v>
      </c>
      <c r="G119">
        <v>1761.6</v>
      </c>
      <c r="H119">
        <v>1.1155999999999999</v>
      </c>
      <c r="I119">
        <v>34.356000000000002</v>
      </c>
      <c r="J119" s="33">
        <f t="shared" si="4"/>
        <v>39.005449591280659</v>
      </c>
      <c r="K119" s="16">
        <f t="shared" si="5"/>
        <v>3.6637013694776455</v>
      </c>
    </row>
    <row r="120" spans="1:19">
      <c r="A120" t="s">
        <v>31</v>
      </c>
      <c r="B120">
        <v>2.5</v>
      </c>
      <c r="C120">
        <v>2.7514000000000003</v>
      </c>
      <c r="D120">
        <f t="shared" si="6"/>
        <v>2.6014000000000004</v>
      </c>
      <c r="E120" s="1">
        <v>42243</v>
      </c>
      <c r="F120" s="2">
        <v>0.49091435185185189</v>
      </c>
      <c r="G120">
        <v>1651</v>
      </c>
      <c r="H120">
        <v>0.24204999999999999</v>
      </c>
      <c r="I120">
        <v>10.282</v>
      </c>
      <c r="J120" s="33">
        <f t="shared" si="4"/>
        <v>12.455481526347668</v>
      </c>
      <c r="K120" s="16">
        <f t="shared" si="5"/>
        <v>2.5221608092552672</v>
      </c>
    </row>
    <row r="121" spans="1:19">
      <c r="A121" t="s">
        <v>31</v>
      </c>
      <c r="B121">
        <v>3</v>
      </c>
      <c r="C121">
        <v>3.2239999999999998</v>
      </c>
      <c r="D121">
        <f t="shared" si="6"/>
        <v>3.0739999999999998</v>
      </c>
      <c r="E121" s="1">
        <v>42243</v>
      </c>
      <c r="F121" s="2">
        <v>0.4909722222222222</v>
      </c>
      <c r="G121">
        <v>1197.7</v>
      </c>
      <c r="H121">
        <v>0.10044</v>
      </c>
      <c r="I121">
        <v>2.9741</v>
      </c>
      <c r="J121" s="33">
        <f t="shared" si="4"/>
        <v>4.9663521750020871</v>
      </c>
      <c r="K121" s="16">
        <f t="shared" si="5"/>
        <v>1.6026856018090998</v>
      </c>
    </row>
    <row r="122" spans="1:19" s="7" customFormat="1">
      <c r="A122" s="7" t="s">
        <v>31</v>
      </c>
      <c r="B122" s="7">
        <v>3.5</v>
      </c>
      <c r="C122" s="7">
        <v>3.7608000000000006</v>
      </c>
      <c r="D122" s="7">
        <f t="shared" si="6"/>
        <v>3.6108000000000007</v>
      </c>
      <c r="E122" s="7">
        <v>42243</v>
      </c>
      <c r="F122" s="7">
        <v>0.49103009259259256</v>
      </c>
      <c r="G122" s="7">
        <v>1654.1</v>
      </c>
      <c r="H122" s="7">
        <v>7.986E-2</v>
      </c>
      <c r="I122" s="7">
        <v>1.3152999999999999</v>
      </c>
      <c r="J122" s="8">
        <f t="shared" si="4"/>
        <v>1.5903512484130342</v>
      </c>
      <c r="K122" s="7">
        <f t="shared" si="5"/>
        <v>0.46395490278650275</v>
      </c>
      <c r="L122" s="37"/>
    </row>
    <row r="123" spans="1:19" s="3" customFormat="1">
      <c r="A123" s="3" t="s">
        <v>31</v>
      </c>
      <c r="B123" s="3">
        <v>4</v>
      </c>
      <c r="C123" s="3">
        <v>4.2042000000000002</v>
      </c>
      <c r="D123" s="3">
        <f t="shared" si="6"/>
        <v>4.0541999999999998</v>
      </c>
      <c r="E123" s="3">
        <v>42243</v>
      </c>
      <c r="F123" s="3">
        <v>0.49108796296296298</v>
      </c>
      <c r="G123" s="3">
        <v>1771</v>
      </c>
      <c r="H123" s="3">
        <v>6.3806000000000002E-2</v>
      </c>
      <c r="I123" s="3">
        <v>0.53861999999999999</v>
      </c>
      <c r="J123" s="36">
        <f t="shared" si="4"/>
        <v>0.60826651609260296</v>
      </c>
      <c r="L123" s="38"/>
      <c r="S123" s="3" t="s">
        <v>16</v>
      </c>
    </row>
    <row r="124" spans="1:19">
      <c r="A124" t="s">
        <v>32</v>
      </c>
      <c r="B124">
        <v>0.5</v>
      </c>
      <c r="C124">
        <v>0.55400000000000005</v>
      </c>
      <c r="D124">
        <f t="shared" si="6"/>
        <v>0.40400000000000003</v>
      </c>
      <c r="E124">
        <v>42243</v>
      </c>
      <c r="F124">
        <v>0.54328703703703707</v>
      </c>
      <c r="G124">
        <v>1736.4</v>
      </c>
      <c r="H124">
        <v>19.736999999999998</v>
      </c>
      <c r="I124" s="7">
        <v>877.99</v>
      </c>
      <c r="J124" s="8">
        <f t="shared" si="4"/>
        <v>1011.2762036397144</v>
      </c>
      <c r="K124" s="7">
        <f t="shared" si="5"/>
        <v>6.9189683801652597</v>
      </c>
      <c r="R124" t="s">
        <v>32</v>
      </c>
      <c r="S124">
        <v>1.8278000000000001</v>
      </c>
    </row>
    <row r="125" spans="1:19">
      <c r="A125" t="s">
        <v>32</v>
      </c>
      <c r="B125">
        <v>1</v>
      </c>
      <c r="C125">
        <v>0.8886666666666666</v>
      </c>
      <c r="D125">
        <f t="shared" si="6"/>
        <v>0.73866666666666658</v>
      </c>
      <c r="E125">
        <v>42243</v>
      </c>
      <c r="F125">
        <v>0.54334490740740737</v>
      </c>
      <c r="G125">
        <v>1729.2</v>
      </c>
      <c r="H125">
        <v>11.786</v>
      </c>
      <c r="I125" s="7">
        <v>500.8</v>
      </c>
      <c r="J125" s="8">
        <f t="shared" si="4"/>
        <v>579.22738838769374</v>
      </c>
      <c r="K125" s="7">
        <f t="shared" si="5"/>
        <v>6.3616951265344941</v>
      </c>
      <c r="R125" t="s">
        <v>33</v>
      </c>
      <c r="S125">
        <v>1.8035000000000001</v>
      </c>
    </row>
    <row r="126" spans="1:19">
      <c r="A126" t="s">
        <v>32</v>
      </c>
      <c r="B126">
        <v>1.5</v>
      </c>
      <c r="C126">
        <v>1.3593999999999999</v>
      </c>
      <c r="D126">
        <f t="shared" si="6"/>
        <v>1.2094</v>
      </c>
      <c r="E126">
        <v>42243</v>
      </c>
      <c r="F126">
        <v>0.54340277777777779</v>
      </c>
      <c r="G126">
        <v>1714.5</v>
      </c>
      <c r="H126">
        <v>3.8159999999999998</v>
      </c>
      <c r="I126" s="7">
        <v>151.99</v>
      </c>
      <c r="J126" s="8">
        <f t="shared" si="4"/>
        <v>177.29950422863811</v>
      </c>
      <c r="K126" s="7">
        <f t="shared" si="5"/>
        <v>5.1778404168474772</v>
      </c>
      <c r="R126" t="s">
        <v>34</v>
      </c>
      <c r="S126">
        <v>1.9486000000000001</v>
      </c>
    </row>
    <row r="127" spans="1:19">
      <c r="A127" t="s">
        <v>32</v>
      </c>
      <c r="B127">
        <v>2</v>
      </c>
      <c r="C127">
        <v>1.8333999999999999</v>
      </c>
      <c r="D127">
        <f t="shared" si="6"/>
        <v>1.6834</v>
      </c>
      <c r="E127">
        <v>42243</v>
      </c>
      <c r="F127">
        <v>0.54346064814814821</v>
      </c>
      <c r="G127">
        <v>1729.1</v>
      </c>
      <c r="H127">
        <v>2.1705999999999999</v>
      </c>
      <c r="I127" s="7">
        <v>77.207999999999998</v>
      </c>
      <c r="J127" s="8">
        <f t="shared" si="4"/>
        <v>89.30426233300561</v>
      </c>
      <c r="K127" s="7">
        <f t="shared" si="5"/>
        <v>4.4920492172361737</v>
      </c>
    </row>
    <row r="128" spans="1:19">
      <c r="A128" t="s">
        <v>32</v>
      </c>
      <c r="B128">
        <v>2.5</v>
      </c>
      <c r="C128">
        <v>2.4251666666666667</v>
      </c>
      <c r="D128">
        <f t="shared" si="6"/>
        <v>2.2751666666666668</v>
      </c>
      <c r="E128">
        <v>42243</v>
      </c>
      <c r="F128">
        <v>0.54351851851851851</v>
      </c>
      <c r="G128">
        <v>1736.4</v>
      </c>
      <c r="H128">
        <v>0.92579999999999996</v>
      </c>
      <c r="I128" s="7">
        <v>32.015999999999998</v>
      </c>
      <c r="J128" s="8">
        <f t="shared" si="4"/>
        <v>36.876295784381476</v>
      </c>
      <c r="K128" s="7">
        <f t="shared" si="5"/>
        <v>3.6075689539580216</v>
      </c>
    </row>
    <row r="129" spans="1:12">
      <c r="A129" t="s">
        <v>32</v>
      </c>
      <c r="B129">
        <v>3</v>
      </c>
      <c r="C129">
        <v>2.8411999999999997</v>
      </c>
      <c r="D129">
        <f t="shared" si="6"/>
        <v>2.6911999999999998</v>
      </c>
      <c r="E129">
        <v>42243</v>
      </c>
      <c r="F129">
        <v>0.54357638888888882</v>
      </c>
      <c r="G129">
        <v>1745.7</v>
      </c>
      <c r="H129">
        <v>0.49069000000000002</v>
      </c>
      <c r="I129" s="7">
        <v>14.718</v>
      </c>
      <c r="J129" s="8">
        <f t="shared" si="4"/>
        <v>16.862003780718336</v>
      </c>
      <c r="K129" s="7">
        <f t="shared" si="5"/>
        <v>2.8250627937157557</v>
      </c>
    </row>
    <row r="130" spans="1:12">
      <c r="A130" t="s">
        <v>32</v>
      </c>
      <c r="B130">
        <v>3.5</v>
      </c>
      <c r="C130">
        <v>3.1766666666666663</v>
      </c>
      <c r="D130">
        <f t="shared" si="6"/>
        <v>3.0266666666666664</v>
      </c>
      <c r="E130">
        <v>42243</v>
      </c>
      <c r="F130">
        <v>0.54363425925925923</v>
      </c>
      <c r="G130">
        <v>1761.6</v>
      </c>
      <c r="H130">
        <v>0.17247999999999999</v>
      </c>
      <c r="I130" s="7">
        <v>7.3385999999999996</v>
      </c>
      <c r="J130" s="8">
        <f t="shared" si="4"/>
        <v>8.3317438692098094</v>
      </c>
      <c r="K130" s="7">
        <f t="shared" si="5"/>
        <v>2.1200727823129024</v>
      </c>
    </row>
    <row r="131" spans="1:12" s="3" customFormat="1">
      <c r="A131" s="3" t="s">
        <v>32</v>
      </c>
      <c r="B131" s="3">
        <v>4</v>
      </c>
      <c r="C131" s="3">
        <v>3.5087142857142859</v>
      </c>
      <c r="D131" s="3">
        <f t="shared" si="6"/>
        <v>3.358714285714286</v>
      </c>
      <c r="E131" s="3">
        <v>42243</v>
      </c>
      <c r="F131" s="3">
        <v>0.54370370370370369</v>
      </c>
      <c r="G131" s="3">
        <v>1770.1</v>
      </c>
      <c r="H131" s="3">
        <v>7.7801999999999996E-2</v>
      </c>
      <c r="I131" s="3">
        <v>3.4</v>
      </c>
      <c r="J131" s="36">
        <f t="shared" si="4"/>
        <v>3.8415908705722841</v>
      </c>
      <c r="K131" s="3">
        <f t="shared" si="5"/>
        <v>1.3458865700170872</v>
      </c>
      <c r="L131" s="38"/>
    </row>
    <row r="132" spans="1:12">
      <c r="A132" t="s">
        <v>33</v>
      </c>
      <c r="B132">
        <v>0.5</v>
      </c>
      <c r="C132">
        <v>0.69359999999999999</v>
      </c>
      <c r="D132">
        <f t="shared" si="6"/>
        <v>0.54359999999999997</v>
      </c>
      <c r="E132">
        <v>42243</v>
      </c>
      <c r="F132">
        <v>0.54386574074074068</v>
      </c>
      <c r="G132">
        <v>1778.3</v>
      </c>
      <c r="H132">
        <v>18.085000000000001</v>
      </c>
      <c r="I132" s="7">
        <v>785.18</v>
      </c>
      <c r="J132" s="8">
        <f t="shared" si="4"/>
        <v>883.06809874599332</v>
      </c>
      <c r="K132" s="7">
        <f t="shared" si="5"/>
        <v>6.7834023196528523</v>
      </c>
    </row>
    <row r="133" spans="1:12">
      <c r="A133" t="s">
        <v>33</v>
      </c>
      <c r="B133">
        <v>1</v>
      </c>
      <c r="C133">
        <v>1.298142857142857</v>
      </c>
      <c r="D133">
        <f t="shared" si="6"/>
        <v>1.1481428571428571</v>
      </c>
      <c r="E133">
        <v>42243</v>
      </c>
      <c r="F133">
        <v>0.54392361111111109</v>
      </c>
      <c r="G133">
        <v>1759.8</v>
      </c>
      <c r="H133">
        <v>9.3362999999999996</v>
      </c>
      <c r="I133" s="7">
        <v>383.13</v>
      </c>
      <c r="J133" s="8">
        <f t="shared" ref="J133:J147" si="7">(2000/G133)*I133</f>
        <v>435.42448005455168</v>
      </c>
      <c r="K133" s="7">
        <f t="shared" ref="K133:K147" si="8">LN(J133)</f>
        <v>6.0763213715069027</v>
      </c>
    </row>
    <row r="134" spans="1:12">
      <c r="A134" t="s">
        <v>33</v>
      </c>
      <c r="B134">
        <v>1.5</v>
      </c>
      <c r="C134">
        <v>1.555666666666667</v>
      </c>
      <c r="D134">
        <f t="shared" si="6"/>
        <v>1.4056666666666671</v>
      </c>
      <c r="E134">
        <v>42243</v>
      </c>
      <c r="F134">
        <v>0.54398148148148151</v>
      </c>
      <c r="G134">
        <v>1765.1</v>
      </c>
      <c r="H134">
        <v>4.6853999999999996</v>
      </c>
      <c r="I134" s="7">
        <v>174.45</v>
      </c>
      <c r="J134" s="8">
        <f t="shared" si="7"/>
        <v>197.66585462580022</v>
      </c>
      <c r="K134" s="7">
        <f t="shared" si="8"/>
        <v>5.2865780021886319</v>
      </c>
    </row>
    <row r="135" spans="1:12">
      <c r="A135" t="s">
        <v>33</v>
      </c>
      <c r="B135">
        <v>2</v>
      </c>
      <c r="C135">
        <v>2.0346000000000002</v>
      </c>
      <c r="D135">
        <f t="shared" si="6"/>
        <v>1.8846000000000003</v>
      </c>
      <c r="E135">
        <v>42243</v>
      </c>
      <c r="F135">
        <v>0.54403935185185182</v>
      </c>
      <c r="G135">
        <v>1775.4</v>
      </c>
      <c r="H135">
        <v>2.0068000000000001</v>
      </c>
      <c r="I135" s="7">
        <v>76.007999999999996</v>
      </c>
      <c r="J135" s="8">
        <f t="shared" si="7"/>
        <v>85.623521459952684</v>
      </c>
      <c r="K135" s="7">
        <f t="shared" si="8"/>
        <v>4.4499600288123116</v>
      </c>
    </row>
    <row r="136" spans="1:12">
      <c r="A136" t="s">
        <v>33</v>
      </c>
      <c r="B136">
        <v>2.5</v>
      </c>
      <c r="C136">
        <v>2.4544000000000001</v>
      </c>
      <c r="D136">
        <f t="shared" si="6"/>
        <v>2.3044000000000002</v>
      </c>
      <c r="E136">
        <v>42243</v>
      </c>
      <c r="F136">
        <v>0.54409722222222223</v>
      </c>
      <c r="G136">
        <v>1767.3</v>
      </c>
      <c r="H136">
        <v>1.1148</v>
      </c>
      <c r="I136" s="7">
        <v>36.424999999999997</v>
      </c>
      <c r="J136" s="8">
        <f t="shared" si="7"/>
        <v>41.221071691280486</v>
      </c>
      <c r="K136" s="7">
        <f t="shared" si="8"/>
        <v>3.7189495744275995</v>
      </c>
    </row>
    <row r="137" spans="1:12">
      <c r="A137" t="s">
        <v>33</v>
      </c>
      <c r="B137">
        <v>3</v>
      </c>
      <c r="C137">
        <v>2.8806000000000003</v>
      </c>
      <c r="D137">
        <f t="shared" si="6"/>
        <v>2.7306000000000004</v>
      </c>
      <c r="E137">
        <v>42243</v>
      </c>
      <c r="F137">
        <v>0.54415509259259254</v>
      </c>
      <c r="G137">
        <v>1752.4</v>
      </c>
      <c r="H137">
        <v>0.51292000000000004</v>
      </c>
      <c r="I137" s="7">
        <v>17.946999999999999</v>
      </c>
      <c r="J137" s="8">
        <f t="shared" si="7"/>
        <v>20.482766491668567</v>
      </c>
      <c r="K137" s="7">
        <f t="shared" si="8"/>
        <v>3.0195838736494784</v>
      </c>
    </row>
    <row r="138" spans="1:12">
      <c r="A138" t="s">
        <v>33</v>
      </c>
      <c r="B138">
        <v>3.5</v>
      </c>
      <c r="C138">
        <v>3.3609999999999998</v>
      </c>
      <c r="D138">
        <f t="shared" si="6"/>
        <v>3.2109999999999999</v>
      </c>
      <c r="E138">
        <v>42243</v>
      </c>
      <c r="F138">
        <v>0.54421296296296295</v>
      </c>
      <c r="G138">
        <v>1641</v>
      </c>
      <c r="H138">
        <v>0.40877000000000002</v>
      </c>
      <c r="I138" s="7">
        <v>6.6974999999999998</v>
      </c>
      <c r="J138" s="8">
        <f t="shared" si="7"/>
        <v>8.1627056672760503</v>
      </c>
      <c r="K138" s="7">
        <f t="shared" si="8"/>
        <v>2.0995756908886181</v>
      </c>
    </row>
    <row r="139" spans="1:12" s="3" customFormat="1">
      <c r="A139" s="3" t="s">
        <v>33</v>
      </c>
      <c r="B139" s="3">
        <v>4</v>
      </c>
      <c r="C139" s="3">
        <v>3.7574000000000005</v>
      </c>
      <c r="D139" s="3">
        <f t="shared" si="6"/>
        <v>3.6074000000000006</v>
      </c>
      <c r="E139" s="3">
        <v>42243</v>
      </c>
      <c r="F139" s="3">
        <v>0.54427083333333337</v>
      </c>
      <c r="G139" s="3">
        <v>1622.9</v>
      </c>
      <c r="H139" s="3">
        <v>0.18689</v>
      </c>
      <c r="I139" s="3">
        <v>3.1547000000000001</v>
      </c>
      <c r="J139" s="36">
        <f t="shared" si="7"/>
        <v>3.8877318380676567</v>
      </c>
      <c r="K139" s="3">
        <f t="shared" si="8"/>
        <v>1.3578259125291188</v>
      </c>
      <c r="L139" s="38"/>
    </row>
    <row r="140" spans="1:12">
      <c r="A140" t="s">
        <v>34</v>
      </c>
      <c r="B140">
        <v>0.5</v>
      </c>
      <c r="C140">
        <v>0.74266666666666659</v>
      </c>
      <c r="D140">
        <f t="shared" si="6"/>
        <v>0.59266666666666656</v>
      </c>
      <c r="E140">
        <v>42243</v>
      </c>
      <c r="F140">
        <v>0.5444444444444444</v>
      </c>
      <c r="G140">
        <v>1768</v>
      </c>
      <c r="H140">
        <v>57.341000000000001</v>
      </c>
      <c r="I140" s="7">
        <v>2190.1999999999998</v>
      </c>
      <c r="J140" s="8">
        <f t="shared" si="7"/>
        <v>2477.6018099547509</v>
      </c>
      <c r="K140" s="7">
        <f t="shared" si="8"/>
        <v>7.8150463591861525</v>
      </c>
    </row>
    <row r="141" spans="1:12">
      <c r="A141" t="s">
        <v>34</v>
      </c>
      <c r="B141">
        <v>1</v>
      </c>
      <c r="C141">
        <v>1.1472</v>
      </c>
      <c r="D141">
        <f t="shared" si="6"/>
        <v>0.99719999999999998</v>
      </c>
      <c r="E141">
        <v>42243</v>
      </c>
      <c r="F141">
        <v>0.54450231481481481</v>
      </c>
      <c r="G141">
        <v>1759.5</v>
      </c>
      <c r="H141">
        <v>10.752000000000001</v>
      </c>
      <c r="I141" s="7">
        <v>419.75</v>
      </c>
      <c r="J141" s="8">
        <f t="shared" si="7"/>
        <v>477.12418300653599</v>
      </c>
      <c r="K141" s="7">
        <f t="shared" si="8"/>
        <v>6.1677767987380925</v>
      </c>
    </row>
    <row r="142" spans="1:12">
      <c r="A142" t="s">
        <v>34</v>
      </c>
      <c r="B142">
        <v>1.5</v>
      </c>
      <c r="C142">
        <v>1.6366000000000001</v>
      </c>
      <c r="D142">
        <f t="shared" si="6"/>
        <v>1.4866000000000001</v>
      </c>
      <c r="E142">
        <v>42243</v>
      </c>
      <c r="F142">
        <v>0.54456018518518523</v>
      </c>
      <c r="G142">
        <v>1766.4</v>
      </c>
      <c r="H142">
        <v>4.2351000000000001</v>
      </c>
      <c r="I142" s="7">
        <v>162.11000000000001</v>
      </c>
      <c r="J142" s="8">
        <f t="shared" si="7"/>
        <v>183.54846014492756</v>
      </c>
      <c r="K142" s="7">
        <f t="shared" si="8"/>
        <v>5.2124787206127881</v>
      </c>
    </row>
    <row r="143" spans="1:12">
      <c r="A143" t="s">
        <v>34</v>
      </c>
      <c r="B143">
        <v>2</v>
      </c>
      <c r="C143">
        <v>2.0195999999999996</v>
      </c>
      <c r="D143">
        <f t="shared" si="6"/>
        <v>1.8695999999999997</v>
      </c>
      <c r="E143">
        <v>42243</v>
      </c>
      <c r="F143">
        <v>0.54461805555555554</v>
      </c>
      <c r="G143">
        <v>1776.9</v>
      </c>
      <c r="H143">
        <v>2.1602999999999999</v>
      </c>
      <c r="I143" s="7">
        <v>79.123000000000005</v>
      </c>
      <c r="J143" s="8">
        <f t="shared" si="7"/>
        <v>89.05734706511339</v>
      </c>
      <c r="K143" s="7">
        <f t="shared" si="8"/>
        <v>4.489280511274643</v>
      </c>
    </row>
    <row r="144" spans="1:12">
      <c r="A144" t="s">
        <v>34</v>
      </c>
      <c r="B144">
        <v>2.5</v>
      </c>
      <c r="C144">
        <v>2.5053999999999998</v>
      </c>
      <c r="D144">
        <f t="shared" si="6"/>
        <v>2.3553999999999999</v>
      </c>
      <c r="E144">
        <v>42243</v>
      </c>
      <c r="F144">
        <v>0.54467592592592595</v>
      </c>
      <c r="G144">
        <v>1777.8</v>
      </c>
      <c r="H144">
        <v>1.0065</v>
      </c>
      <c r="I144" s="7">
        <v>35.689</v>
      </c>
      <c r="J144" s="8">
        <f t="shared" si="7"/>
        <v>40.149623129710882</v>
      </c>
      <c r="K144" s="7">
        <f t="shared" si="8"/>
        <v>3.6926130537910797</v>
      </c>
    </row>
    <row r="145" spans="1:19">
      <c r="A145" t="s">
        <v>34</v>
      </c>
      <c r="B145">
        <v>3</v>
      </c>
      <c r="C145">
        <v>2.9674</v>
      </c>
      <c r="D145">
        <f t="shared" si="6"/>
        <v>2.8174000000000001</v>
      </c>
      <c r="E145">
        <v>42243</v>
      </c>
      <c r="F145">
        <v>0.54473379629629626</v>
      </c>
      <c r="G145">
        <v>1767.4</v>
      </c>
      <c r="H145">
        <v>0.46516999999999997</v>
      </c>
      <c r="I145" s="7">
        <v>15.683999999999999</v>
      </c>
      <c r="J145" s="8">
        <f t="shared" si="7"/>
        <v>17.748104560371164</v>
      </c>
      <c r="K145" s="7">
        <f t="shared" si="8"/>
        <v>2.8762787248882633</v>
      </c>
    </row>
    <row r="146" spans="1:19">
      <c r="A146" t="s">
        <v>34</v>
      </c>
      <c r="B146">
        <v>3.5</v>
      </c>
      <c r="C146">
        <v>3.4154000000000004</v>
      </c>
      <c r="D146">
        <f t="shared" si="6"/>
        <v>3.2654000000000005</v>
      </c>
      <c r="E146">
        <v>42243</v>
      </c>
      <c r="F146">
        <v>0.54479166666666667</v>
      </c>
      <c r="G146">
        <v>1782.6</v>
      </c>
      <c r="H146">
        <v>0.26634000000000002</v>
      </c>
      <c r="I146" s="7">
        <v>7.2625999999999999</v>
      </c>
      <c r="J146" s="8">
        <f t="shared" si="7"/>
        <v>8.1483226747447546</v>
      </c>
      <c r="K146" s="7">
        <f t="shared" si="8"/>
        <v>2.0978120992918652</v>
      </c>
    </row>
    <row r="147" spans="1:19" s="3" customFormat="1">
      <c r="A147" s="3" t="s">
        <v>34</v>
      </c>
      <c r="B147" s="3">
        <v>4</v>
      </c>
      <c r="C147" s="3">
        <v>3.8652000000000002</v>
      </c>
      <c r="D147" s="3">
        <f t="shared" si="6"/>
        <v>3.7152000000000003</v>
      </c>
      <c r="E147" s="3">
        <v>42243</v>
      </c>
      <c r="F147" s="3">
        <v>0.54484953703703709</v>
      </c>
      <c r="G147" s="3">
        <v>1806.8</v>
      </c>
      <c r="H147" s="3">
        <v>0.23052</v>
      </c>
      <c r="I147" s="3">
        <v>3.4218000000000002</v>
      </c>
      <c r="J147" s="36">
        <f t="shared" si="7"/>
        <v>3.787690945317689</v>
      </c>
      <c r="K147" s="3">
        <f t="shared" si="8"/>
        <v>1.3317565841700445</v>
      </c>
      <c r="L147" s="38"/>
      <c r="R147" s="30"/>
      <c r="S147" s="30"/>
    </row>
    <row r="148" spans="1:19">
      <c r="R148" s="13"/>
      <c r="S148" s="13"/>
    </row>
    <row r="149" spans="1:19">
      <c r="R149" s="13"/>
      <c r="S149" s="13"/>
    </row>
    <row r="150" spans="1:19">
      <c r="R150" s="13"/>
      <c r="S150" s="13"/>
    </row>
    <row r="155" spans="1:19" s="17" customFormat="1">
      <c r="J155" s="23"/>
      <c r="L155" s="39"/>
    </row>
    <row r="163" spans="10:12" s="17" customFormat="1">
      <c r="J163" s="23"/>
      <c r="L163" s="39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4" sqref="D4"/>
    </sheetView>
  </sheetViews>
  <sheetFormatPr baseColWidth="10" defaultRowHeight="15" x14ac:dyDescent="0"/>
  <cols>
    <col min="2" max="2" width="23.6640625" bestFit="1" customWidth="1"/>
    <col min="3" max="3" width="24" bestFit="1" customWidth="1"/>
  </cols>
  <sheetData>
    <row r="1" spans="1:4">
      <c r="A1" s="6" t="s">
        <v>0</v>
      </c>
      <c r="B1" s="6" t="s">
        <v>8</v>
      </c>
      <c r="C1" s="6" t="s">
        <v>14</v>
      </c>
      <c r="D1" s="6" t="s">
        <v>12</v>
      </c>
    </row>
    <row r="2" spans="1:4">
      <c r="A2">
        <v>5552</v>
      </c>
      <c r="B2">
        <v>0</v>
      </c>
      <c r="C2" s="26">
        <f>AVERAGE('Raw Data'!$S$4:$S$6)</f>
        <v>0.92530000000000001</v>
      </c>
      <c r="D2" s="26">
        <f>STDEV('Raw Data'!$S$4:$S$6)/SQRT(COUNT('Raw Data'!$S$4:$S$6))</f>
        <v>3.9896031548680794E-2</v>
      </c>
    </row>
    <row r="3" spans="1:4">
      <c r="A3">
        <v>5553</v>
      </c>
      <c r="B3">
        <v>9</v>
      </c>
      <c r="C3" s="26">
        <f>AVERAGE('Raw Data'!$S$28:$S$30)</f>
        <v>1.2366999999999999</v>
      </c>
      <c r="D3" s="26">
        <f>STDEV(('Raw Data'!$S$28:$S$30))/SQRT(COUNT('Raw Data'!$S$29:$S$30))</f>
        <v>1.1596551211459359E-2</v>
      </c>
    </row>
    <row r="4" spans="1:4">
      <c r="A4">
        <v>5554</v>
      </c>
      <c r="B4">
        <v>18</v>
      </c>
      <c r="C4" s="26">
        <f>AVERAGE('Raw Data'!$S$52:$S$54)</f>
        <v>1.1725999999999999</v>
      </c>
      <c r="D4" s="26">
        <f>STDEV('Raw Data'!$S$52:$S$54)/SQRT(COUNT('Raw Data'!$S$52:$S$54))</f>
        <v>9.0737717258771616E-4</v>
      </c>
    </row>
    <row r="5" spans="1:4">
      <c r="A5">
        <v>5555</v>
      </c>
      <c r="B5">
        <v>30</v>
      </c>
      <c r="C5" s="26">
        <f>AVERAGE('Raw Data'!$S$76:$S$78)</f>
        <v>1.8064666666666664</v>
      </c>
      <c r="D5" s="26">
        <f>STDEV('Raw Data'!$S$76:$S$78)/SQRT(COUNT('Raw Data'!$S$76:$S$78))</f>
        <v>0.22806158037785479</v>
      </c>
    </row>
    <row r="6" spans="1:4">
      <c r="A6">
        <v>5556</v>
      </c>
      <c r="B6">
        <v>45</v>
      </c>
      <c r="C6" s="27">
        <f>AVERAGE('Raw Data'!$S$100:$S$102)</f>
        <v>2.1054333333333335</v>
      </c>
      <c r="D6" s="27">
        <f>STDEV('Raw Data'!$S$100:$S$102)/SQRT(COUNT('Raw Data'!$S$100:$S$102))</f>
        <v>3.3543918143896762E-2</v>
      </c>
    </row>
    <row r="7" spans="1:4">
      <c r="A7">
        <v>5557</v>
      </c>
      <c r="B7">
        <v>62</v>
      </c>
      <c r="C7" s="27">
        <f>AVERAGE('Raw Data'!S124:S126)</f>
        <v>1.8599666666666668</v>
      </c>
      <c r="D7" s="27">
        <f>STDEV('Raw Data'!S124:S126)/SQRT(COUNT('Raw Data'!S124:S126))</f>
        <v>4.4868412546517016E-2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Kd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Fall</dc:creator>
  <cp:lastModifiedBy>Kelsey Fall</cp:lastModifiedBy>
  <dcterms:created xsi:type="dcterms:W3CDTF">2014-10-09T13:40:04Z</dcterms:created>
  <dcterms:modified xsi:type="dcterms:W3CDTF">2015-10-20T19:45:41Z</dcterms:modified>
</cp:coreProperties>
</file>