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25820" yWindow="1100" windowWidth="29060" windowHeight="1862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2" l="1"/>
  <c r="I5" i="2"/>
  <c r="I6" i="2"/>
  <c r="I7" i="2"/>
  <c r="I8" i="2"/>
  <c r="I9" i="2"/>
  <c r="I11" i="2"/>
  <c r="I12" i="2"/>
  <c r="I13" i="2"/>
  <c r="I14" i="2"/>
  <c r="E4" i="2"/>
  <c r="E5" i="2"/>
  <c r="E6" i="2"/>
  <c r="E7" i="2"/>
  <c r="E8" i="2"/>
  <c r="E9" i="2"/>
  <c r="E10" i="2"/>
  <c r="E11" i="2"/>
  <c r="E12" i="2"/>
  <c r="E13" i="2"/>
  <c r="E14" i="2"/>
  <c r="I4" i="2"/>
  <c r="H5" i="2"/>
  <c r="H6" i="2"/>
  <c r="H7" i="2"/>
  <c r="H8" i="2"/>
  <c r="H9" i="2"/>
  <c r="H10" i="2"/>
  <c r="H11" i="2"/>
  <c r="H12" i="2"/>
  <c r="H13" i="2"/>
  <c r="H14" i="2"/>
  <c r="H4" i="2"/>
  <c r="Z6" i="1"/>
  <c r="Z7" i="1"/>
  <c r="Z8" i="1"/>
  <c r="Z9" i="1"/>
  <c r="Z10" i="1"/>
  <c r="Z11" i="1"/>
  <c r="Z12" i="1"/>
  <c r="Z13" i="1"/>
  <c r="Z14" i="1"/>
  <c r="Z15" i="1"/>
  <c r="Z5" i="1"/>
  <c r="W5" i="1"/>
  <c r="V6" i="1"/>
  <c r="V7" i="1"/>
  <c r="V8" i="1"/>
  <c r="V9" i="1"/>
  <c r="V10" i="1"/>
  <c r="V11" i="1"/>
  <c r="V12" i="1"/>
  <c r="V13" i="1"/>
  <c r="V14" i="1"/>
  <c r="V15" i="1"/>
  <c r="V5" i="1"/>
  <c r="U5" i="1"/>
  <c r="T5" i="1"/>
  <c r="S8" i="1"/>
  <c r="S9" i="1"/>
  <c r="S10" i="1"/>
  <c r="S11" i="1"/>
  <c r="S12" i="1"/>
  <c r="S13" i="1"/>
  <c r="S14" i="1"/>
  <c r="S15" i="1"/>
  <c r="S7" i="1"/>
  <c r="S6" i="1"/>
  <c r="S5" i="1"/>
  <c r="L6" i="1"/>
  <c r="G6" i="1"/>
  <c r="M6" i="1"/>
  <c r="Q6" i="1"/>
  <c r="R6" i="1"/>
  <c r="U6" i="1"/>
  <c r="L7" i="1"/>
  <c r="G7" i="1"/>
  <c r="M7" i="1"/>
  <c r="Q7" i="1"/>
  <c r="R7" i="1"/>
  <c r="U7" i="1"/>
  <c r="L8" i="1"/>
  <c r="G8" i="1"/>
  <c r="M8" i="1"/>
  <c r="Q8" i="1"/>
  <c r="R8" i="1"/>
  <c r="U8" i="1"/>
  <c r="L9" i="1"/>
  <c r="G9" i="1"/>
  <c r="M9" i="1"/>
  <c r="Q9" i="1"/>
  <c r="R9" i="1"/>
  <c r="U9" i="1"/>
  <c r="L10" i="1"/>
  <c r="G10" i="1"/>
  <c r="M10" i="1"/>
  <c r="Q10" i="1"/>
  <c r="R10" i="1"/>
  <c r="U10" i="1"/>
  <c r="L11" i="1"/>
  <c r="G11" i="1"/>
  <c r="M11" i="1"/>
  <c r="Q11" i="1"/>
  <c r="R11" i="1"/>
  <c r="U11" i="1"/>
  <c r="L12" i="1"/>
  <c r="G12" i="1"/>
  <c r="M12" i="1"/>
  <c r="Q12" i="1"/>
  <c r="R12" i="1"/>
  <c r="U12" i="1"/>
  <c r="L13" i="1"/>
  <c r="G13" i="1"/>
  <c r="M13" i="1"/>
  <c r="Q13" i="1"/>
  <c r="R13" i="1"/>
  <c r="U13" i="1"/>
  <c r="L14" i="1"/>
  <c r="G14" i="1"/>
  <c r="M14" i="1"/>
  <c r="Q14" i="1"/>
  <c r="R14" i="1"/>
  <c r="U14" i="1"/>
  <c r="L15" i="1"/>
  <c r="G15" i="1"/>
  <c r="M15" i="1"/>
  <c r="Q15" i="1"/>
  <c r="R15" i="1"/>
  <c r="U15" i="1"/>
  <c r="D14" i="2"/>
  <c r="L5" i="1"/>
  <c r="G5" i="1"/>
  <c r="M5" i="1"/>
  <c r="Q5" i="1"/>
  <c r="R5" i="1"/>
  <c r="B4" i="2"/>
  <c r="C4" i="2"/>
  <c r="T15" i="1"/>
  <c r="C14" i="2"/>
  <c r="T14" i="1"/>
  <c r="C13" i="2"/>
  <c r="T13" i="1"/>
  <c r="C12" i="2"/>
  <c r="T12" i="1"/>
  <c r="C11" i="2"/>
  <c r="T11" i="1"/>
  <c r="C10" i="2"/>
  <c r="T10" i="1"/>
  <c r="C9" i="2"/>
  <c r="T9" i="1"/>
  <c r="C8" i="2"/>
  <c r="T8" i="1"/>
  <c r="C7" i="2"/>
  <c r="T7" i="1"/>
  <c r="C6" i="2"/>
  <c r="T6" i="1"/>
  <c r="C5" i="2"/>
  <c r="D4" i="2"/>
  <c r="D13" i="2"/>
  <c r="D12" i="2"/>
  <c r="D11" i="2"/>
  <c r="D10" i="2"/>
  <c r="D9" i="2"/>
  <c r="D8" i="2"/>
  <c r="D7" i="2"/>
  <c r="D6" i="2"/>
  <c r="D5" i="2"/>
  <c r="F4" i="2"/>
  <c r="W15" i="1"/>
  <c r="F14" i="2"/>
  <c r="W14" i="1"/>
  <c r="F13" i="2"/>
  <c r="W13" i="1"/>
  <c r="F12" i="2"/>
  <c r="W12" i="1"/>
  <c r="F11" i="2"/>
  <c r="W11" i="1"/>
  <c r="F10" i="2"/>
  <c r="W10" i="1"/>
  <c r="F9" i="2"/>
  <c r="W9" i="1"/>
  <c r="F8" i="2"/>
  <c r="W8" i="1"/>
  <c r="F7" i="2"/>
  <c r="W7" i="1"/>
  <c r="F6" i="2"/>
  <c r="W6" i="1"/>
  <c r="F5" i="2"/>
  <c r="X5" i="1"/>
  <c r="G4" i="2"/>
  <c r="X15" i="1"/>
  <c r="G14" i="2"/>
  <c r="X14" i="1"/>
  <c r="G13" i="2"/>
  <c r="X13" i="1"/>
  <c r="G12" i="2"/>
  <c r="X12" i="1"/>
  <c r="G11" i="2"/>
  <c r="X11" i="1"/>
  <c r="G10" i="2"/>
  <c r="X10" i="1"/>
  <c r="G9" i="2"/>
  <c r="X9" i="1"/>
  <c r="G8" i="2"/>
  <c r="X8" i="1"/>
  <c r="G7" i="2"/>
  <c r="X7" i="1"/>
  <c r="G6" i="2"/>
  <c r="X6" i="1"/>
  <c r="G5" i="2"/>
  <c r="Y10" i="1"/>
  <c r="Y6" i="1"/>
  <c r="Y5" i="1"/>
  <c r="P15" i="1"/>
  <c r="P14" i="1"/>
  <c r="P13" i="1"/>
  <c r="P12" i="1"/>
  <c r="P11" i="1"/>
  <c r="P10" i="1"/>
  <c r="P9" i="1"/>
  <c r="P8" i="1"/>
  <c r="P7" i="1"/>
  <c r="P6" i="1"/>
  <c r="P5" i="1"/>
  <c r="F6" i="1"/>
  <c r="F7" i="1"/>
  <c r="F8" i="1"/>
  <c r="F9" i="1"/>
  <c r="F10" i="1"/>
  <c r="F11" i="1"/>
  <c r="F12" i="1"/>
  <c r="F13" i="1"/>
  <c r="F14" i="1"/>
  <c r="F15" i="1"/>
  <c r="F5" i="1"/>
  <c r="Y8" i="1"/>
  <c r="Y12" i="1"/>
  <c r="Y14" i="1"/>
  <c r="K6" i="1"/>
  <c r="K7" i="1"/>
  <c r="K8" i="1"/>
  <c r="K9" i="1"/>
  <c r="K10" i="1"/>
  <c r="K11" i="1"/>
  <c r="K12" i="1"/>
  <c r="K13" i="1"/>
  <c r="K14" i="1"/>
  <c r="K15" i="1"/>
  <c r="K5" i="1"/>
  <c r="Y13" i="1"/>
  <c r="Y11" i="1"/>
  <c r="Y9" i="1"/>
  <c r="Y7" i="1"/>
  <c r="Y15" i="1"/>
</calcChain>
</file>

<file path=xl/sharedStrings.xml><?xml version="1.0" encoding="utf-8"?>
<sst xmlns="http://schemas.openxmlformats.org/spreadsheetml/2006/main" count="107" uniqueCount="72">
  <si>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</si>
  <si>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</si>
  <si>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</si>
  <si>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</si>
  <si>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</si>
  <si>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</si>
  <si>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</si>
  <si>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</si>
  <si>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</si>
  <si>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</si>
  <si>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</si>
  <si>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</si>
  <si>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</si>
  <si>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</si>
  <si>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</si>
  <si>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</si>
  <si>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</si>
  <si>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</si>
  <si>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</si>
  <si>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</si>
  <si>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</si>
  <si>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</si>
  <si>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</si>
  <si>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</si>
  <si>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</si>
  <si>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</si>
  <si>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</si>
  <si>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</si>
  <si>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</si>
  <si>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</si>
  <si>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</si>
  <si>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WC11</t>
  </si>
  <si>
    <t>WC12</t>
  </si>
  <si>
    <t>organic+mud</t>
  </si>
  <si>
    <t>Sample: 4909</t>
  </si>
  <si>
    <t xml:space="preserve">Depth in the bed 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</si>
  <si>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</si>
  <si>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</si>
  <si>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</si>
  <si>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</si>
  <si>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</si>
  <si>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</si>
  <si>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</si>
  <si>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</si>
  <si>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</si>
  <si>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</si>
  <si>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</si>
  <si>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12</t>
  </si>
  <si>
    <t>organic</t>
  </si>
  <si>
    <t>g</t>
  </si>
  <si>
    <t>4909_0-1</t>
  </si>
  <si>
    <t>4909_1-2</t>
  </si>
  <si>
    <t>4909_2-3</t>
  </si>
  <si>
    <t>4909_3-4</t>
  </si>
  <si>
    <t>4909_4-5</t>
  </si>
  <si>
    <t>4909_5-6</t>
  </si>
  <si>
    <t>4909_6-7</t>
  </si>
  <si>
    <t>4909_7-8</t>
  </si>
  <si>
    <t>4909_8-9</t>
  </si>
  <si>
    <t>4909_10-12</t>
  </si>
  <si>
    <t>4909_9-10</t>
  </si>
  <si>
    <t>AVG WT</t>
    <phoneticPr fontId="6" type="noConversion"/>
  </si>
  <si>
    <t>AVG WT + Tray</t>
    <phoneticPr fontId="6" type="noConversion"/>
  </si>
  <si>
    <t>(g)</t>
    <phoneticPr fontId="6" type="noConversion"/>
  </si>
  <si>
    <t>AVG WT+Tray</t>
    <phoneticPr fontId="6" type="noConversion"/>
  </si>
  <si>
    <t>H-M-G</t>
  </si>
  <si>
    <t>mud</t>
  </si>
  <si>
    <t>%mud</t>
  </si>
  <si>
    <t>M</t>
  </si>
  <si>
    <t>M-R</t>
  </si>
  <si>
    <t>R</t>
  </si>
  <si>
    <t>H-G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</si>
</sst>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0" borderId="3" xfId="0" applyFont="1" applyBorder="1"/>
    <xf numFmtId="0" fontId="3" fillId="0" borderId="3" xfId="1" applyFont="1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/>
    <xf numFmtId="164" fontId="0" fillId="0" borderId="3" xfId="0" applyNumberFormat="1" applyBorder="1"/>
    <xf numFmtId="164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2" fontId="0" fillId="0" borderId="2" xfId="0" applyNumberFormat="1" applyBorder="1"/>
    <xf numFmtId="0" fontId="0" fillId="0" borderId="5" xfId="0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164" fontId="0" fillId="0" borderId="7" xfId="0" applyNumberFormat="1" applyBorder="1"/>
    <xf numFmtId="164" fontId="0" fillId="0" borderId="8" xfId="0" applyNumberFormat="1" applyBorder="1"/>
    <xf numFmtId="0" fontId="3" fillId="0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opLeftCell="O1" zoomScale="125" workbookViewId="0">
      <selection activeCell="Z5" sqref="Z5"/>
    </sheetView>
  </sheetViews>
  <sheetFormatPr baseColWidth="10" defaultColWidth="8.83203125" defaultRowHeight="14" x14ac:dyDescent="0"/>
  <cols>
    <col min="1" max="2" width="15.5" customWidth="1"/>
    <col min="3" max="3" width="8.83203125" style="8"/>
    <col min="4" max="4" width="8.83203125" style="15"/>
    <col min="7" max="7" width="8.83203125" style="8"/>
    <col min="8" max="8" width="18.83203125" style="8" bestFit="1" customWidth="1"/>
    <col min="12" max="12" width="12.33203125" bestFit="1" customWidth="1"/>
    <col min="14" max="14" width="11.83203125" style="21" bestFit="1" customWidth="1"/>
    <col min="15" max="15" width="11.83203125" bestFit="1" customWidth="1"/>
    <col min="17" max="17" width="11.6640625" style="8" bestFit="1" customWidth="1"/>
    <col min="18" max="18" width="8.83203125" style="15"/>
    <col min="20" max="20" width="12.5" bestFit="1" customWidth="1"/>
    <col min="23" max="23" width="11" style="8" bestFit="1" customWidth="1"/>
    <col min="24" max="24" width="10.5" bestFit="1" customWidth="1"/>
    <col min="25" max="25" width="9.83203125" bestFit="1" customWidth="1"/>
  </cols>
  <sheetData>
    <row r="1" spans="1:26">
      <c r="A1" s="2" t="s">
        <v>0</v>
      </c>
      <c r="B1" s="2" t="s">
        <v>2</v>
      </c>
      <c r="C1" s="16" t="s">
        <v>1</v>
      </c>
      <c r="D1" s="48" t="s">
        <v>3</v>
      </c>
      <c r="E1" s="49"/>
      <c r="F1" s="49"/>
      <c r="G1" s="49"/>
      <c r="H1" s="11" t="s">
        <v>8</v>
      </c>
      <c r="I1" s="50" t="s">
        <v>10</v>
      </c>
      <c r="J1" s="51"/>
      <c r="K1" s="51"/>
      <c r="L1" s="51"/>
      <c r="M1" s="42"/>
      <c r="N1" s="51" t="s">
        <v>13</v>
      </c>
      <c r="O1" s="51"/>
      <c r="P1" s="51"/>
      <c r="Q1" s="54"/>
      <c r="R1" s="41"/>
      <c r="S1" s="22" t="s">
        <v>16</v>
      </c>
      <c r="T1" s="22"/>
    </row>
    <row r="2" spans="1:26">
      <c r="A2" s="3"/>
      <c r="B2" s="3"/>
      <c r="C2" s="17"/>
      <c r="D2" s="5" t="s">
        <v>4</v>
      </c>
      <c r="E2" s="5" t="s">
        <v>5</v>
      </c>
      <c r="F2" s="5" t="s">
        <v>15</v>
      </c>
      <c r="G2" s="27" t="s">
        <v>6</v>
      </c>
      <c r="H2" s="26" t="s">
        <v>9</v>
      </c>
      <c r="I2" s="52" t="s">
        <v>11</v>
      </c>
      <c r="J2" s="53"/>
      <c r="K2" s="53"/>
      <c r="L2" s="53"/>
      <c r="M2" s="44"/>
      <c r="N2" s="53" t="s">
        <v>11</v>
      </c>
      <c r="O2" s="53"/>
      <c r="P2" s="53"/>
      <c r="Q2" s="55"/>
      <c r="R2" s="43"/>
      <c r="S2" t="s">
        <v>65</v>
      </c>
      <c r="T2" t="s">
        <v>68</v>
      </c>
      <c r="U2" t="s">
        <v>69</v>
      </c>
      <c r="V2" t="s">
        <v>70</v>
      </c>
      <c r="W2" s="8" t="s">
        <v>71</v>
      </c>
    </row>
    <row r="3" spans="1:26">
      <c r="A3" s="1"/>
      <c r="B3" s="1"/>
      <c r="C3" s="4"/>
      <c r="D3" s="14" t="s">
        <v>7</v>
      </c>
      <c r="E3" s="14" t="s">
        <v>7</v>
      </c>
      <c r="F3" s="14" t="s">
        <v>49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62</v>
      </c>
      <c r="M3" s="13" t="s">
        <v>61</v>
      </c>
      <c r="N3" s="19" t="s">
        <v>14</v>
      </c>
      <c r="O3" s="5" t="s">
        <v>14</v>
      </c>
      <c r="P3" s="5" t="s">
        <v>15</v>
      </c>
      <c r="Q3" s="18" t="s">
        <v>64</v>
      </c>
      <c r="R3" s="14" t="s">
        <v>61</v>
      </c>
      <c r="S3" s="23" t="s">
        <v>17</v>
      </c>
      <c r="T3" s="23" t="s">
        <v>33</v>
      </c>
      <c r="U3" s="23" t="s">
        <v>18</v>
      </c>
      <c r="V3" s="23" t="s">
        <v>66</v>
      </c>
      <c r="W3" s="36" t="s">
        <v>19</v>
      </c>
      <c r="X3" s="23" t="s">
        <v>20</v>
      </c>
      <c r="Y3" s="23" t="s">
        <v>21</v>
      </c>
      <c r="Z3" s="23" t="s">
        <v>67</v>
      </c>
    </row>
    <row r="4" spans="1:26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6" t="s">
        <v>63</v>
      </c>
      <c r="N4" s="20" t="s">
        <v>7</v>
      </c>
      <c r="O4" s="6" t="s">
        <v>7</v>
      </c>
      <c r="P4" s="6" t="s">
        <v>7</v>
      </c>
      <c r="Q4" s="7" t="s">
        <v>7</v>
      </c>
      <c r="R4" s="6" t="s">
        <v>63</v>
      </c>
      <c r="S4" s="24" t="s">
        <v>7</v>
      </c>
      <c r="T4" s="25" t="s">
        <v>7</v>
      </c>
      <c r="U4" s="25" t="s">
        <v>7</v>
      </c>
      <c r="V4" s="25" t="s">
        <v>7</v>
      </c>
      <c r="W4" s="47" t="s">
        <v>7</v>
      </c>
      <c r="X4" s="9"/>
      <c r="Y4" s="9"/>
      <c r="Z4" s="9"/>
    </row>
    <row r="5" spans="1:26">
      <c r="A5">
        <v>4909</v>
      </c>
      <c r="B5" t="s">
        <v>50</v>
      </c>
      <c r="C5" s="8" t="s">
        <v>22</v>
      </c>
      <c r="D5" s="29">
        <v>1.0162</v>
      </c>
      <c r="E5" s="30">
        <v>1.0165</v>
      </c>
      <c r="F5" s="30">
        <f>D5-E5</f>
        <v>-2.9999999999996696E-4</v>
      </c>
      <c r="G5" s="31">
        <f>(D5+E5)/2</f>
        <v>1.0163500000000001</v>
      </c>
      <c r="H5" s="31">
        <v>4.7149000000000001</v>
      </c>
      <c r="I5" s="28">
        <v>2.3511000000000002</v>
      </c>
      <c r="J5" s="28">
        <v>2.3506</v>
      </c>
      <c r="K5" s="30">
        <f>I5-J5</f>
        <v>5.0000000000016698E-4</v>
      </c>
      <c r="L5" s="30">
        <f>(I5+J5)/2</f>
        <v>2.3508500000000003</v>
      </c>
      <c r="M5" s="46">
        <f>L5-G5</f>
        <v>1.3345000000000002</v>
      </c>
      <c r="N5" s="28">
        <v>2.2904</v>
      </c>
      <c r="O5" s="28">
        <v>2.2906</v>
      </c>
      <c r="P5" s="30">
        <f>N5-O5</f>
        <v>-1.9999999999997797E-4</v>
      </c>
      <c r="Q5" s="31">
        <f>(N5+O5)/2</f>
        <v>2.2904999999999998</v>
      </c>
      <c r="R5" s="29">
        <f>Q5-G5</f>
        <v>1.2741499999999997</v>
      </c>
      <c r="S5" s="30">
        <f>H5-M5-G5</f>
        <v>2.3640499999999998</v>
      </c>
      <c r="T5" s="30">
        <f>M5</f>
        <v>1.3345000000000002</v>
      </c>
      <c r="U5" s="30">
        <f>M5-R5</f>
        <v>6.035000000000057E-2</v>
      </c>
      <c r="V5" s="30">
        <f>R5</f>
        <v>1.2741499999999997</v>
      </c>
      <c r="W5" s="31">
        <f>H5-G5</f>
        <v>3.69855</v>
      </c>
      <c r="X5" s="30">
        <f>(S5/W5)*100</f>
        <v>63.918292303740657</v>
      </c>
      <c r="Y5" s="30">
        <f>(U5/W5)*100</f>
        <v>1.6317205391302152</v>
      </c>
      <c r="Z5">
        <f>(V5/W5)*100</f>
        <v>34.449987157129137</v>
      </c>
    </row>
    <row r="6" spans="1:26">
      <c r="A6">
        <v>4909</v>
      </c>
      <c r="B6" t="s">
        <v>51</v>
      </c>
      <c r="C6" s="8" t="s">
        <v>23</v>
      </c>
      <c r="D6" s="29">
        <v>0.98329999999999995</v>
      </c>
      <c r="E6" s="30">
        <v>0.98309999999999997</v>
      </c>
      <c r="F6" s="30">
        <f t="shared" ref="F6:F15" si="0">D6-E6</f>
        <v>1.9999999999997797E-4</v>
      </c>
      <c r="G6" s="31">
        <f t="shared" ref="G6:G15" si="1">(D6+E6)/2</f>
        <v>0.98319999999999996</v>
      </c>
      <c r="H6" s="31">
        <v>5.7927999999999997</v>
      </c>
      <c r="I6" s="28">
        <v>3.089</v>
      </c>
      <c r="J6" s="28">
        <v>3.0893999999999999</v>
      </c>
      <c r="K6" s="30">
        <f t="shared" ref="K6:K15" si="2">I6-J6</f>
        <v>-3.9999999999995595E-4</v>
      </c>
      <c r="L6" s="30">
        <f t="shared" ref="L6:L15" si="3">(I6+J6)/2</f>
        <v>3.0891999999999999</v>
      </c>
      <c r="M6" s="30">
        <f t="shared" ref="M6:M15" si="4">L6-G6</f>
        <v>2.1059999999999999</v>
      </c>
      <c r="N6" s="32">
        <v>2.9855999999999998</v>
      </c>
      <c r="O6" s="28">
        <v>2.9851999999999999</v>
      </c>
      <c r="P6" s="30">
        <f t="shared" ref="P6:P15" si="5">N6-O6</f>
        <v>3.9999999999995595E-4</v>
      </c>
      <c r="Q6" s="31">
        <f t="shared" ref="Q6:Q15" si="6">(N6+O6)/2</f>
        <v>2.9853999999999998</v>
      </c>
      <c r="R6" s="29">
        <f t="shared" ref="R6:R15" si="7">Q6-G6</f>
        <v>2.0021999999999998</v>
      </c>
      <c r="S6" s="30">
        <f>H6-M6-G6</f>
        <v>2.7035999999999998</v>
      </c>
      <c r="T6" s="30">
        <f t="shared" ref="T6:T15" si="8">M6</f>
        <v>2.1059999999999999</v>
      </c>
      <c r="U6" s="30">
        <f t="shared" ref="U6:U15" si="9">M6-R6</f>
        <v>0.10380000000000011</v>
      </c>
      <c r="V6" s="30">
        <f t="shared" ref="V6:V15" si="10">R6</f>
        <v>2.0021999999999998</v>
      </c>
      <c r="W6" s="31">
        <f t="shared" ref="W6:W15" si="11">H6-G6</f>
        <v>4.8095999999999997</v>
      </c>
      <c r="X6" s="30">
        <f t="shared" ref="X6:X15" si="12">(S6/W6)*100</f>
        <v>56.212574850299404</v>
      </c>
      <c r="Y6" s="30">
        <f t="shared" ref="Y6:Y15" si="13">(U6/W6)*100</f>
        <v>2.1581836327345334</v>
      </c>
      <c r="Z6">
        <f t="shared" ref="Z6:Z15" si="14">(V6/W6)*100</f>
        <v>41.629241516966061</v>
      </c>
    </row>
    <row r="7" spans="1:26">
      <c r="A7">
        <v>4909</v>
      </c>
      <c r="B7" t="s">
        <v>52</v>
      </c>
      <c r="C7" s="8" t="s">
        <v>24</v>
      </c>
      <c r="D7" s="29">
        <v>0.98960000000000004</v>
      </c>
      <c r="E7" s="30">
        <v>0.98929999999999996</v>
      </c>
      <c r="F7" s="30">
        <f t="shared" si="0"/>
        <v>3.0000000000007798E-4</v>
      </c>
      <c r="G7" s="31">
        <f t="shared" si="1"/>
        <v>0.98944999999999994</v>
      </c>
      <c r="H7" s="31">
        <v>5.6420000000000003</v>
      </c>
      <c r="I7" s="28">
        <v>3.0998999999999999</v>
      </c>
      <c r="J7" s="28">
        <v>3.1002999999999998</v>
      </c>
      <c r="K7" s="30">
        <f t="shared" si="2"/>
        <v>-3.9999999999995595E-4</v>
      </c>
      <c r="L7" s="30">
        <f t="shared" si="3"/>
        <v>3.1000999999999999</v>
      </c>
      <c r="M7" s="30">
        <f t="shared" si="4"/>
        <v>2.1106499999999997</v>
      </c>
      <c r="N7" s="32">
        <v>2.9979</v>
      </c>
      <c r="O7" s="28">
        <v>2.9973999999999998</v>
      </c>
      <c r="P7" s="30">
        <f t="shared" si="5"/>
        <v>5.0000000000016698E-4</v>
      </c>
      <c r="Q7" s="31">
        <f t="shared" si="6"/>
        <v>2.9976500000000001</v>
      </c>
      <c r="R7" s="29">
        <f t="shared" si="7"/>
        <v>2.0082000000000004</v>
      </c>
      <c r="S7" s="30">
        <f>H7-M7-G7</f>
        <v>2.5419000000000009</v>
      </c>
      <c r="T7" s="30">
        <f t="shared" si="8"/>
        <v>2.1106499999999997</v>
      </c>
      <c r="U7" s="30">
        <f t="shared" si="9"/>
        <v>0.10244999999999926</v>
      </c>
      <c r="V7" s="30">
        <f t="shared" si="10"/>
        <v>2.0082000000000004</v>
      </c>
      <c r="W7" s="31">
        <f t="shared" si="11"/>
        <v>4.6525500000000006</v>
      </c>
      <c r="X7" s="30">
        <f t="shared" si="12"/>
        <v>54.634555243898518</v>
      </c>
      <c r="Y7" s="30">
        <f t="shared" si="13"/>
        <v>2.2020182480575006</v>
      </c>
      <c r="Z7">
        <f t="shared" si="14"/>
        <v>43.163426508043976</v>
      </c>
    </row>
    <row r="8" spans="1:26">
      <c r="A8">
        <v>4909</v>
      </c>
      <c r="B8" t="s">
        <v>53</v>
      </c>
      <c r="C8" s="8" t="s">
        <v>25</v>
      </c>
      <c r="D8" s="28">
        <v>1.0125999999999999</v>
      </c>
      <c r="E8" s="30">
        <v>1.0122</v>
      </c>
      <c r="F8" s="30">
        <f t="shared" si="0"/>
        <v>3.9999999999995595E-4</v>
      </c>
      <c r="G8" s="31">
        <f t="shared" si="1"/>
        <v>1.0124</v>
      </c>
      <c r="H8" s="31">
        <v>6.4725000000000001</v>
      </c>
      <c r="I8" s="28">
        <v>3.4782999999999999</v>
      </c>
      <c r="J8" s="28">
        <v>3.4786000000000001</v>
      </c>
      <c r="K8" s="30">
        <f t="shared" si="2"/>
        <v>-3.00000000000189E-4</v>
      </c>
      <c r="L8" s="30">
        <f t="shared" si="3"/>
        <v>3.47845</v>
      </c>
      <c r="M8" s="30">
        <f t="shared" si="4"/>
        <v>2.4660500000000001</v>
      </c>
      <c r="N8" s="32">
        <v>3.3605</v>
      </c>
      <c r="O8" s="28">
        <v>3.3610000000000002</v>
      </c>
      <c r="P8" s="30">
        <f t="shared" si="5"/>
        <v>-5.0000000000016698E-4</v>
      </c>
      <c r="Q8" s="31">
        <f t="shared" si="6"/>
        <v>3.3607500000000003</v>
      </c>
      <c r="R8" s="29">
        <f t="shared" si="7"/>
        <v>2.3483500000000004</v>
      </c>
      <c r="S8" s="30">
        <f t="shared" ref="S8:S15" si="15">H8-M8-G8</f>
        <v>2.9940500000000001</v>
      </c>
      <c r="T8" s="30">
        <f t="shared" si="8"/>
        <v>2.4660500000000001</v>
      </c>
      <c r="U8" s="30">
        <f t="shared" si="9"/>
        <v>0.11769999999999969</v>
      </c>
      <c r="V8" s="30">
        <f t="shared" si="10"/>
        <v>2.3483500000000004</v>
      </c>
      <c r="W8" s="31">
        <f t="shared" si="11"/>
        <v>5.4601000000000006</v>
      </c>
      <c r="X8" s="30">
        <f t="shared" si="12"/>
        <v>54.835076280654192</v>
      </c>
      <c r="Y8" s="30">
        <f t="shared" si="13"/>
        <v>2.155638175124992</v>
      </c>
      <c r="Z8">
        <f t="shared" si="14"/>
        <v>43.009285544220802</v>
      </c>
    </row>
    <row r="9" spans="1:26">
      <c r="A9">
        <v>4909</v>
      </c>
      <c r="B9" t="s">
        <v>54</v>
      </c>
      <c r="C9" s="8" t="s">
        <v>26</v>
      </c>
      <c r="D9" s="28">
        <v>1.0558000000000001</v>
      </c>
      <c r="E9" s="30">
        <v>1.0555000000000001</v>
      </c>
      <c r="F9" s="30">
        <f t="shared" si="0"/>
        <v>2.9999999999996696E-4</v>
      </c>
      <c r="G9" s="31">
        <f t="shared" si="1"/>
        <v>1.05565</v>
      </c>
      <c r="H9" s="31">
        <v>8.0212000000000003</v>
      </c>
      <c r="I9" s="28">
        <v>4.3101000000000003</v>
      </c>
      <c r="J9" s="28">
        <v>4.3095999999999997</v>
      </c>
      <c r="K9" s="30">
        <f t="shared" si="2"/>
        <v>5.0000000000061107E-4</v>
      </c>
      <c r="L9" s="30">
        <f t="shared" si="3"/>
        <v>4.30985</v>
      </c>
      <c r="M9" s="30">
        <f t="shared" si="4"/>
        <v>3.2542</v>
      </c>
      <c r="N9" s="32">
        <v>4.1615000000000002</v>
      </c>
      <c r="O9" s="28">
        <v>4.1612</v>
      </c>
      <c r="P9" s="30">
        <f t="shared" si="5"/>
        <v>3.00000000000189E-4</v>
      </c>
      <c r="Q9" s="31">
        <f t="shared" si="6"/>
        <v>4.1613500000000005</v>
      </c>
      <c r="R9" s="29">
        <f t="shared" si="7"/>
        <v>3.1057000000000006</v>
      </c>
      <c r="S9" s="30">
        <f t="shared" si="15"/>
        <v>3.7113500000000004</v>
      </c>
      <c r="T9" s="30">
        <f t="shared" si="8"/>
        <v>3.2542</v>
      </c>
      <c r="U9" s="30">
        <f t="shared" si="9"/>
        <v>0.14849999999999941</v>
      </c>
      <c r="V9" s="30">
        <f t="shared" si="10"/>
        <v>3.1057000000000006</v>
      </c>
      <c r="W9" s="31">
        <f t="shared" si="11"/>
        <v>6.9655500000000004</v>
      </c>
      <c r="X9" s="30">
        <f t="shared" si="12"/>
        <v>53.281506844398507</v>
      </c>
      <c r="Y9" s="30">
        <f t="shared" si="13"/>
        <v>2.1319206667097275</v>
      </c>
      <c r="Z9">
        <f t="shared" si="14"/>
        <v>44.586572488891768</v>
      </c>
    </row>
    <row r="10" spans="1:26">
      <c r="A10">
        <v>4909</v>
      </c>
      <c r="B10" t="s">
        <v>55</v>
      </c>
      <c r="C10" s="8" t="s">
        <v>27</v>
      </c>
      <c r="D10" s="28">
        <v>1.0234000000000001</v>
      </c>
      <c r="E10" s="30">
        <v>1.0235000000000001</v>
      </c>
      <c r="F10" s="30">
        <f t="shared" si="0"/>
        <v>-9.9999999999988987E-5</v>
      </c>
      <c r="G10" s="31">
        <f t="shared" si="1"/>
        <v>1.02345</v>
      </c>
      <c r="H10" s="31">
        <v>7.0425000000000004</v>
      </c>
      <c r="I10" s="28">
        <v>3.8405</v>
      </c>
      <c r="J10" s="28">
        <v>3.84</v>
      </c>
      <c r="K10" s="30">
        <f t="shared" si="2"/>
        <v>5.0000000000016698E-4</v>
      </c>
      <c r="L10" s="30">
        <f t="shared" si="3"/>
        <v>3.8402500000000002</v>
      </c>
      <c r="M10" s="31">
        <f t="shared" si="4"/>
        <v>2.8168000000000002</v>
      </c>
      <c r="N10" s="28">
        <v>3.7109999999999999</v>
      </c>
      <c r="O10" s="28">
        <v>3.7107999999999999</v>
      </c>
      <c r="P10" s="30">
        <f>N10-O10</f>
        <v>1.9999999999997797E-4</v>
      </c>
      <c r="Q10" s="31">
        <f t="shared" si="6"/>
        <v>3.7108999999999996</v>
      </c>
      <c r="R10" s="29">
        <f t="shared" si="7"/>
        <v>2.6874499999999997</v>
      </c>
      <c r="S10" s="30">
        <f t="shared" si="15"/>
        <v>3.2022499999999998</v>
      </c>
      <c r="T10" s="30">
        <f t="shared" si="8"/>
        <v>2.8168000000000002</v>
      </c>
      <c r="U10" s="30">
        <f t="shared" si="9"/>
        <v>0.12935000000000052</v>
      </c>
      <c r="V10" s="30">
        <f t="shared" si="10"/>
        <v>2.6874499999999997</v>
      </c>
      <c r="W10" s="31">
        <f t="shared" si="11"/>
        <v>6.01905</v>
      </c>
      <c r="X10" s="30">
        <f t="shared" si="12"/>
        <v>53.201917246077038</v>
      </c>
      <c r="Y10" s="30">
        <f t="shared" si="13"/>
        <v>2.1490102258662169</v>
      </c>
      <c r="Z10">
        <f t="shared" si="14"/>
        <v>44.649072528056749</v>
      </c>
    </row>
    <row r="11" spans="1:26">
      <c r="A11">
        <v>4909</v>
      </c>
      <c r="B11" t="s">
        <v>56</v>
      </c>
      <c r="C11" s="8" t="s">
        <v>28</v>
      </c>
      <c r="D11" s="28">
        <v>1.0481</v>
      </c>
      <c r="E11" s="30">
        <v>1.0481</v>
      </c>
      <c r="F11" s="30">
        <f t="shared" si="0"/>
        <v>0</v>
      </c>
      <c r="G11" s="31">
        <f t="shared" si="1"/>
        <v>1.0481</v>
      </c>
      <c r="H11" s="31">
        <v>7.4733999999999998</v>
      </c>
      <c r="I11" s="28">
        <v>4.0823999999999998</v>
      </c>
      <c r="J11" s="28">
        <v>4.0823999999999998</v>
      </c>
      <c r="K11" s="30">
        <f t="shared" si="2"/>
        <v>0</v>
      </c>
      <c r="L11" s="30">
        <f t="shared" si="3"/>
        <v>4.0823999999999998</v>
      </c>
      <c r="M11" s="31">
        <f t="shared" si="4"/>
        <v>3.0343</v>
      </c>
      <c r="N11" s="28">
        <v>3.9401000000000002</v>
      </c>
      <c r="O11" s="28">
        <v>3.9405999999999999</v>
      </c>
      <c r="P11" s="30">
        <f>N11-O11</f>
        <v>-4.9999999999972289E-4</v>
      </c>
      <c r="Q11" s="31">
        <f t="shared" si="6"/>
        <v>3.94035</v>
      </c>
      <c r="R11" s="29">
        <f t="shared" si="7"/>
        <v>2.8922499999999998</v>
      </c>
      <c r="S11" s="30">
        <f t="shared" si="15"/>
        <v>3.391</v>
      </c>
      <c r="T11" s="30">
        <f t="shared" si="8"/>
        <v>3.0343</v>
      </c>
      <c r="U11" s="30">
        <f t="shared" si="9"/>
        <v>0.14205000000000023</v>
      </c>
      <c r="V11" s="30">
        <f t="shared" si="10"/>
        <v>2.8922499999999998</v>
      </c>
      <c r="W11" s="31">
        <f t="shared" si="11"/>
        <v>6.4253</v>
      </c>
      <c r="X11" s="30">
        <f t="shared" si="12"/>
        <v>52.775745879569826</v>
      </c>
      <c r="Y11" s="30">
        <f t="shared" si="13"/>
        <v>2.2107917140055755</v>
      </c>
      <c r="Z11">
        <f t="shared" si="14"/>
        <v>45.013462406424601</v>
      </c>
    </row>
    <row r="12" spans="1:26">
      <c r="A12">
        <v>4909</v>
      </c>
      <c r="B12" t="s">
        <v>57</v>
      </c>
      <c r="C12" s="8" t="s">
        <v>29</v>
      </c>
      <c r="D12" s="28">
        <v>0.98029999999999995</v>
      </c>
      <c r="E12" s="30">
        <v>0.98029999999999995</v>
      </c>
      <c r="F12" s="30">
        <f t="shared" si="0"/>
        <v>0</v>
      </c>
      <c r="G12" s="31">
        <f t="shared" si="1"/>
        <v>0.98029999999999995</v>
      </c>
      <c r="H12" s="31">
        <v>7.9309000000000003</v>
      </c>
      <c r="I12" s="28">
        <v>4.4104000000000001</v>
      </c>
      <c r="J12" s="28">
        <v>4.4104000000000001</v>
      </c>
      <c r="K12" s="30">
        <f t="shared" si="2"/>
        <v>0</v>
      </c>
      <c r="L12" s="30">
        <f t="shared" si="3"/>
        <v>4.4104000000000001</v>
      </c>
      <c r="M12" s="30">
        <f t="shared" si="4"/>
        <v>3.4301000000000004</v>
      </c>
      <c r="N12" s="32">
        <v>4.2495000000000003</v>
      </c>
      <c r="O12" s="28">
        <v>4.25</v>
      </c>
      <c r="P12" s="30">
        <f t="shared" si="5"/>
        <v>-4.9999999999972289E-4</v>
      </c>
      <c r="Q12" s="31">
        <f t="shared" si="6"/>
        <v>4.2497500000000006</v>
      </c>
      <c r="R12" s="29">
        <f t="shared" si="7"/>
        <v>3.2694500000000009</v>
      </c>
      <c r="S12" s="30">
        <f t="shared" si="15"/>
        <v>3.5205000000000002</v>
      </c>
      <c r="T12" s="30">
        <f t="shared" si="8"/>
        <v>3.4301000000000004</v>
      </c>
      <c r="U12" s="30">
        <f t="shared" si="9"/>
        <v>0.16064999999999952</v>
      </c>
      <c r="V12" s="30">
        <f t="shared" si="10"/>
        <v>3.2694500000000009</v>
      </c>
      <c r="W12" s="31">
        <f t="shared" si="11"/>
        <v>6.9506000000000006</v>
      </c>
      <c r="X12" s="30">
        <f t="shared" si="12"/>
        <v>50.650303570914744</v>
      </c>
      <c r="Y12" s="30">
        <f t="shared" si="13"/>
        <v>2.3113112537047087</v>
      </c>
      <c r="Z12">
        <f t="shared" si="14"/>
        <v>47.038385175380554</v>
      </c>
    </row>
    <row r="13" spans="1:26">
      <c r="A13">
        <v>4909</v>
      </c>
      <c r="B13" t="s">
        <v>58</v>
      </c>
      <c r="C13" s="8" t="s">
        <v>30</v>
      </c>
      <c r="D13" s="28">
        <v>1.0016</v>
      </c>
      <c r="E13" s="30">
        <v>1.0013000000000001</v>
      </c>
      <c r="F13" s="30">
        <f t="shared" si="0"/>
        <v>2.9999999999996696E-4</v>
      </c>
      <c r="G13" s="31">
        <f t="shared" si="1"/>
        <v>1.0014500000000002</v>
      </c>
      <c r="H13" s="31">
        <v>7.5186000000000002</v>
      </c>
      <c r="I13" s="28">
        <v>4.3464999999999998</v>
      </c>
      <c r="J13" s="28">
        <v>4.3460999999999999</v>
      </c>
      <c r="K13" s="30">
        <f t="shared" si="2"/>
        <v>3.9999999999995595E-4</v>
      </c>
      <c r="L13" s="30">
        <f t="shared" si="3"/>
        <v>4.3462999999999994</v>
      </c>
      <c r="M13" s="31">
        <f t="shared" si="4"/>
        <v>3.3448499999999992</v>
      </c>
      <c r="N13" s="28">
        <v>4.2043999999999997</v>
      </c>
      <c r="O13" s="28">
        <v>4.2047999999999996</v>
      </c>
      <c r="P13" s="30">
        <f>N13-O13</f>
        <v>-3.9999999999995595E-4</v>
      </c>
      <c r="Q13" s="31">
        <f t="shared" si="6"/>
        <v>4.2045999999999992</v>
      </c>
      <c r="R13" s="29">
        <f t="shared" si="7"/>
        <v>3.2031499999999991</v>
      </c>
      <c r="S13" s="30">
        <f t="shared" si="15"/>
        <v>3.1723000000000008</v>
      </c>
      <c r="T13" s="30">
        <f t="shared" si="8"/>
        <v>3.3448499999999992</v>
      </c>
      <c r="U13" s="30">
        <f t="shared" si="9"/>
        <v>0.14170000000000016</v>
      </c>
      <c r="V13" s="30">
        <f t="shared" si="10"/>
        <v>3.2031499999999991</v>
      </c>
      <c r="W13" s="31">
        <f t="shared" si="11"/>
        <v>6.51715</v>
      </c>
      <c r="X13" s="30">
        <f t="shared" si="12"/>
        <v>48.676185142278463</v>
      </c>
      <c r="Y13" s="30">
        <f t="shared" si="13"/>
        <v>2.1742632899350198</v>
      </c>
      <c r="Z13">
        <f t="shared" si="14"/>
        <v>49.149551567786517</v>
      </c>
    </row>
    <row r="14" spans="1:26">
      <c r="A14">
        <v>4909</v>
      </c>
      <c r="B14" t="s">
        <v>59</v>
      </c>
      <c r="C14" s="8" t="s">
        <v>31</v>
      </c>
      <c r="D14" s="28">
        <v>0.96689999999999998</v>
      </c>
      <c r="E14" s="30">
        <v>0.96689999999999998</v>
      </c>
      <c r="F14" s="30">
        <f t="shared" si="0"/>
        <v>0</v>
      </c>
      <c r="G14" s="31">
        <f t="shared" si="1"/>
        <v>0.96689999999999998</v>
      </c>
      <c r="H14" s="31">
        <v>10.087400000000001</v>
      </c>
      <c r="I14" s="28">
        <v>5.6822999999999997</v>
      </c>
      <c r="J14" s="28">
        <v>5.6821000000000002</v>
      </c>
      <c r="K14" s="30">
        <f t="shared" si="2"/>
        <v>1.9999999999953388E-4</v>
      </c>
      <c r="L14" s="30">
        <f t="shared" si="3"/>
        <v>5.6821999999999999</v>
      </c>
      <c r="M14" s="30">
        <f t="shared" si="4"/>
        <v>4.7153</v>
      </c>
      <c r="N14" s="32">
        <v>5.4817</v>
      </c>
      <c r="O14" s="28">
        <v>5.4814999999999996</v>
      </c>
      <c r="P14" s="30">
        <f t="shared" si="5"/>
        <v>2.0000000000042206E-4</v>
      </c>
      <c r="Q14" s="31">
        <f t="shared" si="6"/>
        <v>5.4816000000000003</v>
      </c>
      <c r="R14" s="29">
        <f t="shared" si="7"/>
        <v>4.5147000000000004</v>
      </c>
      <c r="S14" s="30">
        <f t="shared" si="15"/>
        <v>4.4052000000000007</v>
      </c>
      <c r="T14" s="30">
        <f t="shared" si="8"/>
        <v>4.7153</v>
      </c>
      <c r="U14" s="30">
        <f t="shared" si="9"/>
        <v>0.20059999999999967</v>
      </c>
      <c r="V14" s="30">
        <f t="shared" si="10"/>
        <v>4.5147000000000004</v>
      </c>
      <c r="W14" s="31">
        <f t="shared" si="11"/>
        <v>9.1204999999999998</v>
      </c>
      <c r="X14" s="30">
        <f t="shared" si="12"/>
        <v>48.299983553533259</v>
      </c>
      <c r="Y14" s="30">
        <f t="shared" si="13"/>
        <v>2.1994408201304716</v>
      </c>
      <c r="Z14">
        <f t="shared" si="14"/>
        <v>49.500575626336278</v>
      </c>
    </row>
    <row r="15" spans="1:26">
      <c r="A15">
        <v>4909</v>
      </c>
      <c r="B15" t="s">
        <v>60</v>
      </c>
      <c r="C15" s="8" t="s">
        <v>32</v>
      </c>
      <c r="D15" s="28">
        <v>1.0011000000000001</v>
      </c>
      <c r="E15" s="30">
        <v>1.0012000000000001</v>
      </c>
      <c r="F15" s="30">
        <f t="shared" si="0"/>
        <v>-9.9999999999988987E-5</v>
      </c>
      <c r="G15" s="31">
        <f t="shared" si="1"/>
        <v>1.00115</v>
      </c>
      <c r="H15" s="31">
        <v>6.3964999999999996</v>
      </c>
      <c r="I15" s="28">
        <v>3.7504</v>
      </c>
      <c r="J15" s="28">
        <v>3.7504</v>
      </c>
      <c r="K15" s="30">
        <f t="shared" si="2"/>
        <v>0</v>
      </c>
      <c r="L15" s="30">
        <f t="shared" si="3"/>
        <v>3.7504</v>
      </c>
      <c r="M15" s="30">
        <f t="shared" si="4"/>
        <v>2.74925</v>
      </c>
      <c r="N15" s="32">
        <v>3.6221999999999999</v>
      </c>
      <c r="O15" s="28">
        <v>3.6227</v>
      </c>
      <c r="P15" s="30">
        <f t="shared" si="5"/>
        <v>-5.0000000000016698E-4</v>
      </c>
      <c r="Q15" s="31">
        <f t="shared" si="6"/>
        <v>3.6224499999999997</v>
      </c>
      <c r="R15" s="29">
        <f t="shared" si="7"/>
        <v>2.6212999999999997</v>
      </c>
      <c r="S15" s="30">
        <f t="shared" si="15"/>
        <v>2.6460999999999997</v>
      </c>
      <c r="T15" s="30">
        <f t="shared" si="8"/>
        <v>2.74925</v>
      </c>
      <c r="U15" s="30">
        <f t="shared" si="9"/>
        <v>0.12795000000000023</v>
      </c>
      <c r="V15" s="30">
        <f t="shared" si="10"/>
        <v>2.6212999999999997</v>
      </c>
      <c r="W15" s="31">
        <f t="shared" si="11"/>
        <v>5.3953499999999996</v>
      </c>
      <c r="X15" s="30">
        <f t="shared" si="12"/>
        <v>49.044084257740458</v>
      </c>
      <c r="Y15" s="30">
        <f t="shared" si="13"/>
        <v>2.3714865578692805</v>
      </c>
      <c r="Z15">
        <f t="shared" si="14"/>
        <v>48.58442918439026</v>
      </c>
    </row>
    <row r="16" spans="1:26">
      <c r="D16" s="29"/>
      <c r="E16" s="30"/>
      <c r="F16" s="30"/>
      <c r="G16" s="31"/>
      <c r="H16" s="31"/>
      <c r="I16" s="30"/>
      <c r="J16" s="30"/>
      <c r="K16" s="30"/>
      <c r="L16" s="30"/>
      <c r="M16" s="30"/>
      <c r="N16" s="32"/>
      <c r="O16" s="30"/>
      <c r="P16" s="30"/>
      <c r="Q16" s="31"/>
      <c r="R16" s="29"/>
      <c r="S16" s="30"/>
      <c r="T16" s="30"/>
      <c r="U16" s="30"/>
      <c r="V16" s="30"/>
      <c r="W16" s="31"/>
      <c r="X16" s="30"/>
      <c r="Y16" s="30"/>
    </row>
    <row r="17" spans="4:25">
      <c r="D17" s="29"/>
      <c r="E17" s="30"/>
      <c r="F17" s="30"/>
      <c r="G17" s="31"/>
      <c r="H17" s="31"/>
      <c r="I17" s="30"/>
      <c r="J17" s="30"/>
      <c r="K17" s="30"/>
      <c r="L17" s="30"/>
      <c r="M17" s="30"/>
      <c r="N17" s="32"/>
      <c r="O17" s="30"/>
      <c r="P17" s="30"/>
      <c r="Q17" s="31"/>
      <c r="R17" s="29"/>
      <c r="S17" s="30"/>
      <c r="T17" s="30"/>
      <c r="U17" s="30"/>
      <c r="V17" s="30"/>
      <c r="W17" s="31"/>
      <c r="X17" s="30"/>
      <c r="Y17" s="30"/>
    </row>
  </sheetData>
  <mergeCells count="5">
    <mergeCell ref="D1:G1"/>
    <mergeCell ref="I1:L1"/>
    <mergeCell ref="I2:L2"/>
    <mergeCell ref="N1:Q1"/>
    <mergeCell ref="N2:Q2"/>
  </mergeCells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workbookViewId="0">
      <selection activeCell="L38" sqref="L38"/>
    </sheetView>
  </sheetViews>
  <sheetFormatPr baseColWidth="10" defaultColWidth="8.83203125" defaultRowHeight="14" x14ac:dyDescent="0"/>
  <cols>
    <col min="1" max="1" width="20.5" bestFit="1" customWidth="1"/>
    <col min="2" max="2" width="9" bestFit="1" customWidth="1"/>
    <col min="3" max="3" width="15.5" customWidth="1"/>
    <col min="6" max="6" width="9.5" customWidth="1"/>
    <col min="7" max="8" width="14.5" customWidth="1"/>
    <col min="9" max="9" width="9.83203125" bestFit="1" customWidth="1"/>
  </cols>
  <sheetData>
    <row r="1" spans="1:9">
      <c r="A1" s="33" t="s">
        <v>34</v>
      </c>
      <c r="B1" s="34"/>
      <c r="C1" s="34"/>
      <c r="D1" s="34"/>
      <c r="E1" s="34"/>
      <c r="F1" s="34"/>
      <c r="G1" s="34"/>
      <c r="H1" s="34"/>
      <c r="I1" s="35"/>
    </row>
    <row r="2" spans="1:9">
      <c r="A2" s="15" t="s">
        <v>35</v>
      </c>
      <c r="B2" s="23" t="s">
        <v>17</v>
      </c>
      <c r="C2" s="23" t="s">
        <v>33</v>
      </c>
      <c r="D2" s="23" t="s">
        <v>48</v>
      </c>
      <c r="E2" s="23" t="s">
        <v>66</v>
      </c>
      <c r="F2" s="23" t="s">
        <v>19</v>
      </c>
      <c r="G2" s="23" t="s">
        <v>20</v>
      </c>
      <c r="H2" s="23" t="s">
        <v>21</v>
      </c>
      <c r="I2" s="36" t="s">
        <v>67</v>
      </c>
    </row>
    <row r="3" spans="1:9">
      <c r="A3" s="38" t="s">
        <v>36</v>
      </c>
      <c r="B3" s="25" t="s">
        <v>7</v>
      </c>
      <c r="C3" s="25" t="s">
        <v>7</v>
      </c>
      <c r="D3" s="25" t="s">
        <v>7</v>
      </c>
      <c r="E3" s="25" t="s">
        <v>7</v>
      </c>
      <c r="F3" s="25" t="s">
        <v>7</v>
      </c>
      <c r="G3" s="9"/>
      <c r="H3" s="9"/>
      <c r="I3" s="8"/>
    </row>
    <row r="4" spans="1:9">
      <c r="A4" s="33" t="s">
        <v>37</v>
      </c>
      <c r="B4" s="45">
        <f>'RAW DATA'!S5</f>
        <v>2.3640499999999998</v>
      </c>
      <c r="C4" s="45">
        <f>'RAW DATA'!T5</f>
        <v>1.3345000000000002</v>
      </c>
      <c r="D4" s="45">
        <f>'RAW DATA'!U5</f>
        <v>6.035000000000057E-2</v>
      </c>
      <c r="E4" s="45">
        <f>'RAW DATA'!V5</f>
        <v>1.2741499999999997</v>
      </c>
      <c r="F4" s="45">
        <f>'RAW DATA'!W5</f>
        <v>3.69855</v>
      </c>
      <c r="G4" s="45">
        <f>'RAW DATA'!X5</f>
        <v>63.918292303740657</v>
      </c>
      <c r="H4" s="45">
        <f>'RAW DATA'!Y5</f>
        <v>1.6317205391302152</v>
      </c>
      <c r="I4" s="31">
        <f>'RAW DATA'!Z5</f>
        <v>34.449987157129137</v>
      </c>
    </row>
    <row r="5" spans="1:9">
      <c r="A5" s="37" t="s">
        <v>38</v>
      </c>
      <c r="B5" s="29">
        <v>2.7035999999999998</v>
      </c>
      <c r="C5" s="29">
        <f>'RAW DATA'!T6</f>
        <v>2.1059999999999999</v>
      </c>
      <c r="D5" s="29">
        <f>'RAW DATA'!U6</f>
        <v>0.10380000000000011</v>
      </c>
      <c r="E5" s="29">
        <f>'RAW DATA'!V6</f>
        <v>2.0021999999999998</v>
      </c>
      <c r="F5" s="29">
        <f>'RAW DATA'!W6</f>
        <v>4.8095999999999997</v>
      </c>
      <c r="G5" s="29">
        <f>'RAW DATA'!X6</f>
        <v>56.212574850299404</v>
      </c>
      <c r="H5" s="29">
        <f>'RAW DATA'!Y6</f>
        <v>2.1581836327345334</v>
      </c>
      <c r="I5" s="31">
        <f>'RAW DATA'!Z6</f>
        <v>41.629241516966061</v>
      </c>
    </row>
    <row r="6" spans="1:9">
      <c r="A6" s="21" t="s">
        <v>39</v>
      </c>
      <c r="B6" s="29">
        <v>2.5419000000000005</v>
      </c>
      <c r="C6" s="29">
        <f>'RAW DATA'!T7</f>
        <v>2.1106499999999997</v>
      </c>
      <c r="D6" s="29">
        <f>'RAW DATA'!U7</f>
        <v>0.10244999999999926</v>
      </c>
      <c r="E6" s="29">
        <f>'RAW DATA'!V7</f>
        <v>2.0082000000000004</v>
      </c>
      <c r="F6" s="29">
        <f>'RAW DATA'!W7</f>
        <v>4.6525500000000006</v>
      </c>
      <c r="G6" s="29">
        <f>'RAW DATA'!X7</f>
        <v>54.634555243898518</v>
      </c>
      <c r="H6" s="29">
        <f>'RAW DATA'!Y7</f>
        <v>2.2020182480575006</v>
      </c>
      <c r="I6" s="31">
        <f>'RAW DATA'!Z7</f>
        <v>43.163426508043976</v>
      </c>
    </row>
    <row r="7" spans="1:9">
      <c r="A7" s="21" t="s">
        <v>40</v>
      </c>
      <c r="B7" s="29">
        <v>2.9940500000000001</v>
      </c>
      <c r="C7" s="29">
        <f>'RAW DATA'!T8</f>
        <v>2.4660500000000001</v>
      </c>
      <c r="D7" s="29">
        <f>'RAW DATA'!U8</f>
        <v>0.11769999999999969</v>
      </c>
      <c r="E7" s="29">
        <f>'RAW DATA'!V8</f>
        <v>2.3483500000000004</v>
      </c>
      <c r="F7" s="29">
        <f>'RAW DATA'!W8</f>
        <v>5.4601000000000006</v>
      </c>
      <c r="G7" s="29">
        <f>'RAW DATA'!X8</f>
        <v>54.835076280654192</v>
      </c>
      <c r="H7" s="29">
        <f>'RAW DATA'!Y8</f>
        <v>2.155638175124992</v>
      </c>
      <c r="I7" s="31">
        <f>'RAW DATA'!Z8</f>
        <v>43.009285544220802</v>
      </c>
    </row>
    <row r="8" spans="1:9">
      <c r="A8" s="21" t="s">
        <v>41</v>
      </c>
      <c r="B8" s="29">
        <v>3.7113500000000004</v>
      </c>
      <c r="C8" s="29">
        <f>'RAW DATA'!T9</f>
        <v>3.2542</v>
      </c>
      <c r="D8" s="29">
        <f>'RAW DATA'!U9</f>
        <v>0.14849999999999941</v>
      </c>
      <c r="E8" s="29">
        <f>'RAW DATA'!V9</f>
        <v>3.1057000000000006</v>
      </c>
      <c r="F8" s="29">
        <f>'RAW DATA'!W9</f>
        <v>6.9655500000000004</v>
      </c>
      <c r="G8" s="29">
        <f>'RAW DATA'!X9</f>
        <v>53.281506844398507</v>
      </c>
      <c r="H8" s="29">
        <f>'RAW DATA'!Y9</f>
        <v>2.1319206667097275</v>
      </c>
      <c r="I8" s="31">
        <f>'RAW DATA'!Z9</f>
        <v>44.586572488891768</v>
      </c>
    </row>
    <row r="9" spans="1:9">
      <c r="A9" s="21" t="s">
        <v>42</v>
      </c>
      <c r="B9" s="29">
        <v>3.2022500000000003</v>
      </c>
      <c r="C9" s="29">
        <f>'RAW DATA'!T10</f>
        <v>2.8168000000000002</v>
      </c>
      <c r="D9" s="29">
        <f>'RAW DATA'!U10</f>
        <v>0.12935000000000052</v>
      </c>
      <c r="E9" s="29">
        <f>'RAW DATA'!V10</f>
        <v>2.6874499999999997</v>
      </c>
      <c r="F9" s="29">
        <f>'RAW DATA'!W10</f>
        <v>6.01905</v>
      </c>
      <c r="G9" s="29">
        <f>'RAW DATA'!X10</f>
        <v>53.201917246077038</v>
      </c>
      <c r="H9" s="29">
        <f>'RAW DATA'!Y10</f>
        <v>2.1490102258662169</v>
      </c>
      <c r="I9" s="31">
        <f>'RAW DATA'!Z10</f>
        <v>44.649072528056749</v>
      </c>
    </row>
    <row r="10" spans="1:9">
      <c r="A10" s="21" t="s">
        <v>43</v>
      </c>
      <c r="B10" s="29">
        <v>3.391</v>
      </c>
      <c r="C10" s="29">
        <f>'RAW DATA'!T11</f>
        <v>3.0343</v>
      </c>
      <c r="D10" s="29">
        <f>'RAW DATA'!U11</f>
        <v>0.14205000000000023</v>
      </c>
      <c r="E10" s="29">
        <f>'RAW DATA'!V11</f>
        <v>2.8922499999999998</v>
      </c>
      <c r="F10" s="29">
        <f>'RAW DATA'!W11</f>
        <v>6.4253</v>
      </c>
      <c r="G10" s="29">
        <f>'RAW DATA'!X11</f>
        <v>52.775745879569826</v>
      </c>
      <c r="H10" s="29">
        <f>'RAW DATA'!Y11</f>
        <v>2.2107917140055755</v>
      </c>
      <c r="I10" s="31">
        <f>'RAW DATA'!Z11</f>
        <v>45.013462406424601</v>
      </c>
    </row>
    <row r="11" spans="1:9">
      <c r="A11" s="21" t="s">
        <v>44</v>
      </c>
      <c r="B11" s="29">
        <v>3.5205000000000002</v>
      </c>
      <c r="C11" s="29">
        <f>'RAW DATA'!T12</f>
        <v>3.4301000000000004</v>
      </c>
      <c r="D11" s="29">
        <f>'RAW DATA'!U12</f>
        <v>0.16064999999999952</v>
      </c>
      <c r="E11" s="29">
        <f>'RAW DATA'!V12</f>
        <v>3.2694500000000009</v>
      </c>
      <c r="F11" s="29">
        <f>'RAW DATA'!W12</f>
        <v>6.9506000000000006</v>
      </c>
      <c r="G11" s="29">
        <f>'RAW DATA'!X12</f>
        <v>50.650303570914744</v>
      </c>
      <c r="H11" s="29">
        <f>'RAW DATA'!Y12</f>
        <v>2.3113112537047087</v>
      </c>
      <c r="I11" s="31">
        <f>'RAW DATA'!Z12</f>
        <v>47.038385175380554</v>
      </c>
    </row>
    <row r="12" spans="1:9">
      <c r="A12" s="21" t="s">
        <v>45</v>
      </c>
      <c r="B12" s="29">
        <v>3.1723000000000008</v>
      </c>
      <c r="C12" s="29">
        <f>'RAW DATA'!T13</f>
        <v>3.3448499999999992</v>
      </c>
      <c r="D12" s="29">
        <f>'RAW DATA'!U13</f>
        <v>0.14170000000000016</v>
      </c>
      <c r="E12" s="29">
        <f>'RAW DATA'!V13</f>
        <v>3.2031499999999991</v>
      </c>
      <c r="F12" s="29">
        <f>'RAW DATA'!W13</f>
        <v>6.51715</v>
      </c>
      <c r="G12" s="29">
        <f>'RAW DATA'!X13</f>
        <v>48.676185142278463</v>
      </c>
      <c r="H12" s="29">
        <f>'RAW DATA'!Y13</f>
        <v>2.1742632899350198</v>
      </c>
      <c r="I12" s="31">
        <f>'RAW DATA'!Z13</f>
        <v>49.149551567786517</v>
      </c>
    </row>
    <row r="13" spans="1:9">
      <c r="A13" s="21" t="s">
        <v>46</v>
      </c>
      <c r="B13" s="29">
        <v>2.6460999999999997</v>
      </c>
      <c r="C13" s="29">
        <f>'RAW DATA'!T14</f>
        <v>4.7153</v>
      </c>
      <c r="D13" s="29">
        <f>'RAW DATA'!U14</f>
        <v>0.20059999999999967</v>
      </c>
      <c r="E13" s="29">
        <f>'RAW DATA'!V14</f>
        <v>4.5147000000000004</v>
      </c>
      <c r="F13" s="29">
        <f>'RAW DATA'!W14</f>
        <v>9.1204999999999998</v>
      </c>
      <c r="G13" s="29">
        <f>'RAW DATA'!X14</f>
        <v>48.299983553533259</v>
      </c>
      <c r="H13" s="29">
        <f>'RAW DATA'!Y14</f>
        <v>2.1994408201304716</v>
      </c>
      <c r="I13" s="31">
        <f>'RAW DATA'!Z14</f>
        <v>49.500575626336278</v>
      </c>
    </row>
    <row r="14" spans="1:9">
      <c r="A14" s="38" t="s">
        <v>47</v>
      </c>
      <c r="B14" s="39">
        <v>4.4052000000000007</v>
      </c>
      <c r="C14" s="39">
        <f>'RAW DATA'!T15</f>
        <v>2.74925</v>
      </c>
      <c r="D14" s="39">
        <f>'RAW DATA'!U15</f>
        <v>0.12795000000000023</v>
      </c>
      <c r="E14" s="39">
        <f>'RAW DATA'!V15</f>
        <v>2.6212999999999997</v>
      </c>
      <c r="F14" s="39">
        <f>'RAW DATA'!W15</f>
        <v>5.3953499999999996</v>
      </c>
      <c r="G14" s="39">
        <f>'RAW DATA'!X15</f>
        <v>49.044084257740458</v>
      </c>
      <c r="H14" s="39">
        <f>'RAW DATA'!Y15</f>
        <v>2.3714865578692805</v>
      </c>
      <c r="I14" s="40">
        <f>'RAW DATA'!Z15</f>
        <v>48.58442918439026</v>
      </c>
    </row>
    <row r="16" spans="1:9">
      <c r="B16" s="29"/>
      <c r="C16" s="29"/>
      <c r="D16" s="29"/>
      <c r="E16" s="29"/>
      <c r="F16" s="29"/>
      <c r="G16" s="29"/>
      <c r="H16" s="29"/>
      <c r="I16" s="29"/>
    </row>
    <row r="17" spans="2:9">
      <c r="B17" s="30"/>
      <c r="C17" s="30"/>
      <c r="D17" s="30"/>
      <c r="E17" s="30"/>
      <c r="F17" s="30"/>
      <c r="G17" s="30"/>
      <c r="H17" s="30"/>
      <c r="I17" s="30"/>
    </row>
  </sheetData>
  <phoneticPr fontId="6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2012-05-02T22:18:44Z</dcterms:modified>
</cp:coreProperties>
</file>