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02"/>
  <workbookPr autoCompressPictures="0"/>
  <bookViews>
    <workbookView xWindow="34220" yWindow="3140" windowWidth="26100" windowHeight="18700" activeTab="1"/>
  </bookViews>
  <sheets>
    <sheet name="RAW DATA" sheetId="1" r:id="rId1"/>
    <sheet name="FINAL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4" i="2"/>
  <c r="E5" i="2"/>
  <c r="E6" i="2"/>
  <c r="E7" i="2"/>
  <c r="E8" i="2"/>
  <c r="E9" i="2"/>
  <c r="E10" i="2"/>
  <c r="E11" i="2"/>
  <c r="E12" i="2"/>
  <c r="E13" i="2"/>
  <c r="E14" i="2"/>
  <c r="E15" i="2"/>
  <c r="E16" i="2"/>
  <c r="E4" i="2"/>
  <c r="Z6" i="1"/>
  <c r="Z7" i="1"/>
  <c r="Z8" i="1"/>
  <c r="Z9" i="1"/>
  <c r="Z10" i="1"/>
  <c r="Z11" i="1"/>
  <c r="Z12" i="1"/>
  <c r="Z13" i="1"/>
  <c r="Z14" i="1"/>
  <c r="Z15" i="1"/>
  <c r="Z16" i="1"/>
  <c r="Z17" i="1"/>
  <c r="Z5" i="1"/>
  <c r="V6" i="1"/>
  <c r="V7" i="1"/>
  <c r="V8" i="1"/>
  <c r="V9" i="1"/>
  <c r="V10" i="1"/>
  <c r="V11" i="1"/>
  <c r="V12" i="1"/>
  <c r="V13" i="1"/>
  <c r="V14" i="1"/>
  <c r="V15" i="1"/>
  <c r="V16" i="1"/>
  <c r="V17" i="1"/>
  <c r="V5" i="1"/>
  <c r="S7" i="1"/>
  <c r="S8" i="1"/>
  <c r="S9" i="1"/>
  <c r="S10" i="1"/>
  <c r="S11" i="1"/>
  <c r="S12" i="1"/>
  <c r="S13" i="1"/>
  <c r="S14" i="1"/>
  <c r="S15" i="1"/>
  <c r="S16" i="1"/>
  <c r="S17" i="1"/>
  <c r="S6" i="1"/>
  <c r="S5" i="1"/>
  <c r="L6" i="1"/>
  <c r="G6" i="1"/>
  <c r="M6" i="1"/>
  <c r="Q6" i="1"/>
  <c r="R6" i="1"/>
  <c r="U6" i="1"/>
  <c r="L7" i="1"/>
  <c r="G7" i="1"/>
  <c r="M7" i="1"/>
  <c r="Q7" i="1"/>
  <c r="R7" i="1"/>
  <c r="U7" i="1"/>
  <c r="L8" i="1"/>
  <c r="G8" i="1"/>
  <c r="M8" i="1"/>
  <c r="Q8" i="1"/>
  <c r="R8" i="1"/>
  <c r="U8" i="1"/>
  <c r="L9" i="1"/>
  <c r="G9" i="1"/>
  <c r="M9" i="1"/>
  <c r="Q9" i="1"/>
  <c r="R9" i="1"/>
  <c r="U9" i="1"/>
  <c r="L10" i="1"/>
  <c r="G10" i="1"/>
  <c r="M10" i="1"/>
  <c r="Q10" i="1"/>
  <c r="R10" i="1"/>
  <c r="U10" i="1"/>
  <c r="L11" i="1"/>
  <c r="G11" i="1"/>
  <c r="M11" i="1"/>
  <c r="Q11" i="1"/>
  <c r="R11" i="1"/>
  <c r="U11" i="1"/>
  <c r="L12" i="1"/>
  <c r="G12" i="1"/>
  <c r="M12" i="1"/>
  <c r="Q12" i="1"/>
  <c r="R12" i="1"/>
  <c r="U12" i="1"/>
  <c r="L13" i="1"/>
  <c r="G13" i="1"/>
  <c r="M13" i="1"/>
  <c r="Q13" i="1"/>
  <c r="R13" i="1"/>
  <c r="U13" i="1"/>
  <c r="L14" i="1"/>
  <c r="G14" i="1"/>
  <c r="M14" i="1"/>
  <c r="Q14" i="1"/>
  <c r="R14" i="1"/>
  <c r="U14" i="1"/>
  <c r="L15" i="1"/>
  <c r="G15" i="1"/>
  <c r="M15" i="1"/>
  <c r="Q15" i="1"/>
  <c r="R15" i="1"/>
  <c r="U15" i="1"/>
  <c r="L16" i="1"/>
  <c r="G16" i="1"/>
  <c r="M16" i="1"/>
  <c r="Q16" i="1"/>
  <c r="R16" i="1"/>
  <c r="U16" i="1"/>
  <c r="L17" i="1"/>
  <c r="G17" i="1"/>
  <c r="M17" i="1"/>
  <c r="Q17" i="1"/>
  <c r="R17" i="1"/>
  <c r="U17" i="1"/>
  <c r="L5" i="1"/>
  <c r="G5" i="1"/>
  <c r="M5" i="1"/>
  <c r="Q5" i="1"/>
  <c r="R5" i="1"/>
  <c r="U5" i="1"/>
  <c r="W6" i="1"/>
  <c r="X6" i="1"/>
  <c r="G5" i="2"/>
  <c r="W7" i="1"/>
  <c r="X7" i="1"/>
  <c r="G6" i="2"/>
  <c r="W8" i="1"/>
  <c r="X8" i="1"/>
  <c r="G7" i="2"/>
  <c r="W9" i="1"/>
  <c r="X9" i="1"/>
  <c r="G8" i="2"/>
  <c r="W10" i="1"/>
  <c r="X10" i="1"/>
  <c r="G9" i="2"/>
  <c r="W11" i="1"/>
  <c r="X11" i="1"/>
  <c r="G10" i="2"/>
  <c r="W12" i="1"/>
  <c r="X12" i="1"/>
  <c r="G11" i="2"/>
  <c r="W13" i="1"/>
  <c r="X13" i="1"/>
  <c r="G12" i="2"/>
  <c r="W14" i="1"/>
  <c r="X14" i="1"/>
  <c r="G13" i="2"/>
  <c r="W15" i="1"/>
  <c r="X15" i="1"/>
  <c r="G14" i="2"/>
  <c r="W16" i="1"/>
  <c r="X16" i="1"/>
  <c r="G15" i="2"/>
  <c r="W17" i="1"/>
  <c r="X17" i="1"/>
  <c r="G16" i="2"/>
  <c r="W5" i="1"/>
  <c r="X5" i="1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4" i="2"/>
  <c r="D5" i="2"/>
  <c r="D6" i="2"/>
  <c r="D7" i="2"/>
  <c r="D8" i="2"/>
  <c r="D9" i="2"/>
  <c r="D10" i="2"/>
  <c r="D11" i="2"/>
  <c r="D12" i="2"/>
  <c r="D13" i="2"/>
  <c r="D14" i="2"/>
  <c r="D15" i="2"/>
  <c r="D16" i="2"/>
  <c r="D4" i="2"/>
  <c r="T6" i="1"/>
  <c r="C5" i="2"/>
  <c r="T7" i="1"/>
  <c r="C6" i="2"/>
  <c r="T8" i="1"/>
  <c r="C7" i="2"/>
  <c r="T9" i="1"/>
  <c r="C8" i="2"/>
  <c r="T10" i="1"/>
  <c r="C9" i="2"/>
  <c r="T11" i="1"/>
  <c r="C10" i="2"/>
  <c r="T12" i="1"/>
  <c r="C11" i="2"/>
  <c r="T13" i="1"/>
  <c r="C12" i="2"/>
  <c r="T14" i="1"/>
  <c r="C13" i="2"/>
  <c r="T15" i="1"/>
  <c r="C14" i="2"/>
  <c r="T16" i="1"/>
  <c r="C15" i="2"/>
  <c r="T17" i="1"/>
  <c r="C16" i="2"/>
  <c r="T5" i="1"/>
  <c r="C4" i="2"/>
  <c r="B5" i="2"/>
  <c r="B6" i="2"/>
  <c r="B7" i="2"/>
  <c r="B8" i="2"/>
  <c r="B9" i="2"/>
  <c r="B10" i="2"/>
  <c r="B11" i="2"/>
  <c r="B12" i="2"/>
  <c r="B13" i="2"/>
  <c r="B14" i="2"/>
  <c r="B15" i="2"/>
  <c r="B16" i="2"/>
  <c r="B4" i="2"/>
  <c r="Y6" i="1"/>
  <c r="I5" i="2"/>
  <c r="Y7" i="1"/>
  <c r="I6" i="2"/>
  <c r="Y8" i="1"/>
  <c r="I7" i="2"/>
  <c r="Y9" i="1"/>
  <c r="I8" i="2"/>
  <c r="Y10" i="1"/>
  <c r="I9" i="2"/>
  <c r="Y11" i="1"/>
  <c r="I10" i="2"/>
  <c r="Y12" i="1"/>
  <c r="I11" i="2"/>
  <c r="Y13" i="1"/>
  <c r="I12" i="2"/>
  <c r="Y14" i="1"/>
  <c r="I13" i="2"/>
  <c r="Y15" i="1"/>
  <c r="I14" i="2"/>
  <c r="Y16" i="1"/>
  <c r="I15" i="2"/>
  <c r="Y17" i="1"/>
  <c r="I16" i="2"/>
  <c r="Y5" i="1"/>
  <c r="I4" i="2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K15" i="1"/>
  <c r="K6" i="1"/>
  <c r="K13" i="1"/>
  <c r="K5" i="1"/>
  <c r="K12" i="1"/>
  <c r="K11" i="1"/>
  <c r="K14" i="1"/>
  <c r="K7" i="1"/>
  <c r="K8" i="1"/>
  <c r="K9" i="1"/>
  <c r="K10" i="1"/>
  <c r="K16" i="1"/>
  <c r="K17" i="1"/>
  <c r="F17" i="1"/>
  <c r="F6" i="1"/>
  <c r="F7" i="1"/>
  <c r="F8" i="1"/>
  <c r="F9" i="1"/>
  <c r="F10" i="1"/>
  <c r="F11" i="1"/>
  <c r="F12" i="1"/>
  <c r="F13" i="1"/>
  <c r="F14" i="1"/>
  <c r="F15" i="1"/>
  <c r="F16" i="1"/>
  <c r="F5" i="1"/>
</calcChain>
</file>

<file path=xl/sharedStrings.xml><?xml version="1.0" encoding="utf-8"?>
<sst xmlns="http://schemas.openxmlformats.org/spreadsheetml/2006/main" count="110" uniqueCount="77">
  <si>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</si>
  <si>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</si>
  <si>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</si>
  <si>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</si>
  <si>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</si>
  <si>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</si>
  <si>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</si>
  <si>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</si>
  <si>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</si>
  <si>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</si>
  <si>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</si>
  <si>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</si>
  <si>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</si>
  <si>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</si>
  <si>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</si>
  <si>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</si>
  <si>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</si>
  <si>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</si>
  <si>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organics</t>
  </si>
  <si>
    <t>total</t>
  </si>
  <si>
    <t>%moisture</t>
  </si>
  <si>
    <t>%organics</t>
  </si>
  <si>
    <t>WC13</t>
  </si>
  <si>
    <t>WC14</t>
  </si>
  <si>
    <t>WC15</t>
  </si>
  <si>
    <t>WC16</t>
  </si>
  <si>
    <t>WC17</t>
  </si>
  <si>
    <t>WC18</t>
  </si>
  <si>
    <t>WC19</t>
  </si>
  <si>
    <t>WC20</t>
  </si>
  <si>
    <t>WC21</t>
  </si>
  <si>
    <t>WC22</t>
  </si>
  <si>
    <t>WC23</t>
  </si>
  <si>
    <t>WC24</t>
  </si>
  <si>
    <t xml:space="preserve">Depth in the bed </t>
  </si>
  <si>
    <t>organic+mud</t>
  </si>
  <si>
    <t>organic</t>
  </si>
  <si>
    <t xml:space="preserve"> (cm)</t>
  </si>
  <si>
    <t>0 to 1</t>
  </si>
  <si>
    <t>1 to 2</t>
  </si>
  <si>
    <t>2 to 3</t>
  </si>
  <si>
    <t>3 to 4</t>
  </si>
  <si>
    <t>4 to 5</t>
  </si>
  <si>
    <t>5 to 6</t>
  </si>
  <si>
    <t>6 to 7</t>
  </si>
  <si>
    <t>7 to 8</t>
  </si>
  <si>
    <t>8 to 9</t>
  </si>
  <si>
    <t>9 to 10</t>
  </si>
  <si>
    <t>10 to 12</t>
  </si>
  <si>
    <t>WC25</t>
  </si>
  <si>
    <t>4914_0-1</t>
  </si>
  <si>
    <t>4914_1-2</t>
  </si>
  <si>
    <t>4914_2-3</t>
  </si>
  <si>
    <t>4914_3-4</t>
  </si>
  <si>
    <t>4914_4-5</t>
  </si>
  <si>
    <t>4914_5-6</t>
  </si>
  <si>
    <t>4914_6-7</t>
  </si>
  <si>
    <t>4914_7-8</t>
  </si>
  <si>
    <t>4914_8-9</t>
  </si>
  <si>
    <t>4914_9-10</t>
  </si>
  <si>
    <t>4914_10-12</t>
  </si>
  <si>
    <t>4914_12-14</t>
  </si>
  <si>
    <t>4914_14-16</t>
  </si>
  <si>
    <t>Weight 2 (g)</t>
  </si>
  <si>
    <t>organics+mud</t>
  </si>
  <si>
    <t>12 to 14</t>
  </si>
  <si>
    <t>14 to 16</t>
  </si>
  <si>
    <t>Sample: 4914</t>
  </si>
  <si>
    <t>AVG WT+Tray</t>
    <phoneticPr fontId="6" type="noConversion"/>
  </si>
  <si>
    <t>AVG WT</t>
    <phoneticPr fontId="6" type="noConversion"/>
  </si>
  <si>
    <t>(g)</t>
    <phoneticPr fontId="6" type="noConversion"/>
  </si>
  <si>
    <t>AVG WT+ Tray</t>
    <phoneticPr fontId="6" type="noConversion"/>
  </si>
  <si>
    <t>%mud</t>
  </si>
  <si>
    <t>H-M-G</t>
  </si>
  <si>
    <t xml:space="preserve">mud </t>
  </si>
  <si>
    <t>R</t>
  </si>
  <si>
    <t>mud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</si>
</sst>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00000000"/>
  </numFmts>
  <fonts count="7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0" fillId="0" borderId="2" xfId="0" applyBorder="1"/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0" fillId="0" borderId="0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7" xfId="0" applyBorder="1"/>
    <xf numFmtId="164" fontId="0" fillId="0" borderId="0" xfId="0" applyNumberFormat="1" applyFill="1" applyBorder="1"/>
    <xf numFmtId="164" fontId="0" fillId="0" borderId="0" xfId="0" applyNumberFormat="1"/>
    <xf numFmtId="164" fontId="0" fillId="0" borderId="3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164" fontId="0" fillId="0" borderId="0" xfId="0" applyNumberFormat="1" applyBorder="1"/>
    <xf numFmtId="0" fontId="0" fillId="0" borderId="2" xfId="0" applyFill="1" applyBorder="1"/>
    <xf numFmtId="0" fontId="0" fillId="0" borderId="7" xfId="0" applyFill="1" applyBorder="1"/>
    <xf numFmtId="164" fontId="0" fillId="0" borderId="1" xfId="0" applyNumberFormat="1" applyBorder="1"/>
    <xf numFmtId="0" fontId="3" fillId="0" borderId="3" xfId="1" applyFont="1" applyBorder="1"/>
    <xf numFmtId="165" fontId="0" fillId="0" borderId="0" xfId="0" applyNumberFormat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opLeftCell="N1" zoomScale="125" workbookViewId="0">
      <selection activeCell="Y30" sqref="Y30"/>
    </sheetView>
  </sheetViews>
  <sheetFormatPr baseColWidth="10" defaultColWidth="8.83203125" defaultRowHeight="14" x14ac:dyDescent="0"/>
  <cols>
    <col min="1" max="2" width="15.5" customWidth="1"/>
    <col min="3" max="3" width="8.83203125" style="8"/>
    <col min="4" max="4" width="8.83203125" style="17"/>
    <col min="7" max="7" width="8.83203125" style="8"/>
    <col min="8" max="8" width="18.83203125" style="9" bestFit="1" customWidth="1"/>
    <col min="12" max="12" width="11.6640625" bestFit="1" customWidth="1"/>
    <col min="13" max="13" width="8.83203125" style="8"/>
    <col min="14" max="14" width="11.83203125" style="17" bestFit="1" customWidth="1"/>
    <col min="15" max="15" width="11.83203125" bestFit="1" customWidth="1"/>
    <col min="17" max="17" width="12" style="17" bestFit="1" customWidth="1"/>
    <col min="18" max="18" width="8.83203125" style="8"/>
    <col min="19" max="19" width="9" customWidth="1"/>
    <col min="20" max="20" width="13.5" bestFit="1" customWidth="1"/>
    <col min="23" max="23" width="10.5" style="17" bestFit="1" customWidth="1"/>
    <col min="24" max="24" width="9.83203125" bestFit="1" customWidth="1"/>
  </cols>
  <sheetData>
    <row r="1" spans="1:26">
      <c r="A1" s="2" t="s">
        <v>0</v>
      </c>
      <c r="B1" s="2" t="s">
        <v>2</v>
      </c>
      <c r="C1" s="18" t="s">
        <v>1</v>
      </c>
      <c r="D1" s="41" t="s">
        <v>3</v>
      </c>
      <c r="E1" s="42"/>
      <c r="F1" s="42"/>
      <c r="G1" s="42"/>
      <c r="H1" s="13" t="s">
        <v>8</v>
      </c>
      <c r="I1" s="43" t="s">
        <v>10</v>
      </c>
      <c r="J1" s="44"/>
      <c r="K1" s="44"/>
      <c r="L1" s="44"/>
      <c r="M1" s="33"/>
      <c r="N1" s="44" t="s">
        <v>13</v>
      </c>
      <c r="O1" s="44"/>
      <c r="P1" s="44"/>
      <c r="Q1" s="44"/>
      <c r="R1" s="33"/>
      <c r="S1" s="22" t="s">
        <v>16</v>
      </c>
    </row>
    <row r="2" spans="1:26">
      <c r="A2" s="3"/>
      <c r="B2" s="3"/>
      <c r="C2" s="19"/>
      <c r="D2" s="5" t="s">
        <v>4</v>
      </c>
      <c r="E2" s="5" t="s">
        <v>5</v>
      </c>
      <c r="F2" s="5" t="s">
        <v>15</v>
      </c>
      <c r="G2" s="15" t="s">
        <v>6</v>
      </c>
      <c r="H2" s="8" t="s">
        <v>9</v>
      </c>
      <c r="I2" s="45" t="s">
        <v>11</v>
      </c>
      <c r="J2" s="46"/>
      <c r="K2" s="46"/>
      <c r="L2" s="46"/>
      <c r="M2" s="34"/>
      <c r="N2" s="46" t="s">
        <v>11</v>
      </c>
      <c r="O2" s="46"/>
      <c r="P2" s="46"/>
      <c r="Q2" s="46"/>
      <c r="R2" s="34"/>
      <c r="S2" t="s">
        <v>73</v>
      </c>
      <c r="V2" t="s">
        <v>75</v>
      </c>
    </row>
    <row r="3" spans="1:26">
      <c r="A3" s="1"/>
      <c r="B3" s="1"/>
      <c r="C3" s="4"/>
      <c r="D3" s="16" t="s">
        <v>7</v>
      </c>
      <c r="E3" s="16" t="s">
        <v>7</v>
      </c>
      <c r="F3" s="16" t="s">
        <v>7</v>
      </c>
      <c r="G3" s="16" t="s">
        <v>7</v>
      </c>
      <c r="H3" s="14" t="s">
        <v>7</v>
      </c>
      <c r="I3" s="5" t="s">
        <v>4</v>
      </c>
      <c r="J3" s="5" t="s">
        <v>5</v>
      </c>
      <c r="K3" s="5" t="s">
        <v>12</v>
      </c>
      <c r="L3" s="15" t="s">
        <v>68</v>
      </c>
      <c r="M3" s="39" t="s">
        <v>69</v>
      </c>
      <c r="N3" s="5" t="s">
        <v>14</v>
      </c>
      <c r="O3" s="5" t="s">
        <v>63</v>
      </c>
      <c r="P3" s="5" t="s">
        <v>15</v>
      </c>
      <c r="Q3" s="16" t="s">
        <v>71</v>
      </c>
      <c r="R3" s="20" t="s">
        <v>69</v>
      </c>
      <c r="S3" s="23" t="s">
        <v>17</v>
      </c>
      <c r="T3" s="23" t="s">
        <v>64</v>
      </c>
      <c r="U3" s="23" t="s">
        <v>18</v>
      </c>
      <c r="V3" s="23" t="s">
        <v>74</v>
      </c>
      <c r="W3" s="23" t="s">
        <v>19</v>
      </c>
      <c r="X3" s="23" t="s">
        <v>20</v>
      </c>
      <c r="Y3" s="23" t="s">
        <v>21</v>
      </c>
      <c r="Z3" s="23" t="s">
        <v>72</v>
      </c>
    </row>
    <row r="4" spans="1:26">
      <c r="A4" s="10"/>
      <c r="B4" s="10"/>
      <c r="C4" s="11"/>
      <c r="D4" s="10"/>
      <c r="E4" s="10"/>
      <c r="F4" s="10"/>
      <c r="G4" s="11"/>
      <c r="H4" s="12"/>
      <c r="I4" s="6" t="s">
        <v>7</v>
      </c>
      <c r="J4" s="6" t="s">
        <v>7</v>
      </c>
      <c r="K4" s="6" t="s">
        <v>7</v>
      </c>
      <c r="L4" s="6" t="s">
        <v>7</v>
      </c>
      <c r="M4" s="7" t="s">
        <v>70</v>
      </c>
      <c r="N4" s="6" t="s">
        <v>7</v>
      </c>
      <c r="O4" s="6" t="s">
        <v>7</v>
      </c>
      <c r="P4" s="6" t="s">
        <v>7</v>
      </c>
      <c r="Q4" s="6" t="s">
        <v>7</v>
      </c>
      <c r="R4" s="7" t="s">
        <v>70</v>
      </c>
      <c r="S4" s="24" t="s">
        <v>7</v>
      </c>
      <c r="T4" s="24" t="s">
        <v>7</v>
      </c>
      <c r="U4" s="24" t="s">
        <v>7</v>
      </c>
      <c r="V4" s="24" t="s">
        <v>7</v>
      </c>
      <c r="W4" s="24" t="s">
        <v>7</v>
      </c>
      <c r="X4" s="10"/>
      <c r="Y4" s="10"/>
    </row>
    <row r="5" spans="1:26">
      <c r="A5">
        <v>4914</v>
      </c>
      <c r="B5" t="s">
        <v>50</v>
      </c>
      <c r="C5" s="8" t="s">
        <v>22</v>
      </c>
      <c r="D5" s="17">
        <v>1.0118</v>
      </c>
      <c r="E5">
        <v>1.0119</v>
      </c>
      <c r="F5">
        <f>D5-E5</f>
        <v>-9.9999999999988987E-5</v>
      </c>
      <c r="G5" s="8">
        <f>(D5+E5)/2</f>
        <v>1.0118499999999999</v>
      </c>
      <c r="H5" s="9">
        <v>4.4429999999999996</v>
      </c>
      <c r="I5" s="30">
        <v>2.3239999999999998</v>
      </c>
      <c r="J5" s="30">
        <v>2.3235999999999999</v>
      </c>
      <c r="K5" s="31">
        <f>I5-J5</f>
        <v>3.9999999999995595E-4</v>
      </c>
      <c r="L5" s="31">
        <f>(I5+J5)/2</f>
        <v>2.3237999999999999</v>
      </c>
      <c r="M5" s="32">
        <f>L5-G5</f>
        <v>1.3119499999999999</v>
      </c>
      <c r="N5" s="35">
        <v>2.2534999999999998</v>
      </c>
      <c r="O5" s="31">
        <v>2.2530000000000001</v>
      </c>
      <c r="P5" s="31">
        <f>N5-O5</f>
        <v>4.9999999999972289E-4</v>
      </c>
      <c r="Q5" s="35">
        <f>(N5+O5)/2</f>
        <v>2.25325</v>
      </c>
      <c r="R5" s="32">
        <f>Q5-G5</f>
        <v>1.2414000000000001</v>
      </c>
      <c r="S5" s="31">
        <f>H5-M5-G5</f>
        <v>2.1191999999999998</v>
      </c>
      <c r="T5" s="31">
        <f>M5</f>
        <v>1.3119499999999999</v>
      </c>
      <c r="U5" s="31">
        <f>M5-R5</f>
        <v>7.0549999999999891E-2</v>
      </c>
      <c r="V5" s="31">
        <f>R5</f>
        <v>1.2414000000000001</v>
      </c>
      <c r="W5" s="17">
        <f>H5-G5</f>
        <v>3.4311499999999997</v>
      </c>
      <c r="X5" s="31">
        <f>(S5/W5)*100</f>
        <v>61.763548664441949</v>
      </c>
      <c r="Y5">
        <f>(U5/W5)*100</f>
        <v>2.0561619282164845</v>
      </c>
      <c r="Z5" s="27">
        <f>(V5/W5)*100</f>
        <v>36.180289407341562</v>
      </c>
    </row>
    <row r="6" spans="1:26">
      <c r="A6">
        <v>4914</v>
      </c>
      <c r="B6" t="s">
        <v>51</v>
      </c>
      <c r="C6" s="8" t="s">
        <v>23</v>
      </c>
      <c r="D6" s="17">
        <v>0.98980000000000001</v>
      </c>
      <c r="E6">
        <v>0.98970000000000002</v>
      </c>
      <c r="F6">
        <f t="shared" ref="F6:F17" si="0">D6-E6</f>
        <v>9.9999999999988987E-5</v>
      </c>
      <c r="G6" s="8">
        <f t="shared" ref="G6:G17" si="1">(D6+E6)/2</f>
        <v>0.98975000000000002</v>
      </c>
      <c r="H6" s="9">
        <v>4.7508999999999997</v>
      </c>
      <c r="I6" s="30">
        <v>2.5768</v>
      </c>
      <c r="J6" s="30">
        <v>2.5773000000000001</v>
      </c>
      <c r="K6" s="31">
        <f>I6-J6</f>
        <v>-5.0000000000016698E-4</v>
      </c>
      <c r="L6" s="31">
        <f t="shared" ref="L6:L17" si="2">(I6+J6)/2</f>
        <v>2.5770499999999998</v>
      </c>
      <c r="M6" s="32">
        <f t="shared" ref="M6:M17" si="3">L6-G6</f>
        <v>1.5872999999999999</v>
      </c>
      <c r="N6" s="35">
        <v>2.4962</v>
      </c>
      <c r="O6" s="31">
        <v>2.4967000000000001</v>
      </c>
      <c r="P6" s="31">
        <f t="shared" ref="P6:P17" si="4">N6-O6</f>
        <v>-5.0000000000016698E-4</v>
      </c>
      <c r="Q6" s="35">
        <f t="shared" ref="Q6:Q17" si="5">(N6+O6)/2</f>
        <v>2.4964500000000003</v>
      </c>
      <c r="R6" s="32">
        <f t="shared" ref="R6:R17" si="6">Q6-G6</f>
        <v>1.5067000000000004</v>
      </c>
      <c r="S6" s="31">
        <f>H6-M6-G6</f>
        <v>2.1738499999999998</v>
      </c>
      <c r="T6" s="31">
        <f t="shared" ref="T6:T17" si="7">M6</f>
        <v>1.5872999999999999</v>
      </c>
      <c r="U6" s="31">
        <f t="shared" ref="U6:U17" si="8">M6-R6</f>
        <v>8.0599999999999561E-2</v>
      </c>
      <c r="V6" s="31">
        <f t="shared" ref="V6:V17" si="9">R6</f>
        <v>1.5067000000000004</v>
      </c>
      <c r="W6" s="17">
        <f t="shared" ref="W6:W17" si="10">H6-G6</f>
        <v>3.7611499999999998</v>
      </c>
      <c r="X6" s="31">
        <f t="shared" ref="X6:X17" si="11">(S6/W6)*100</f>
        <v>57.797482153064884</v>
      </c>
      <c r="Y6">
        <f t="shared" ref="Y6:Y17" si="12">(U6/W6)*100</f>
        <v>2.1429615941932538</v>
      </c>
      <c r="Z6">
        <f t="shared" ref="Z6:Z17" si="13">(V6/W6)*100</f>
        <v>40.059556252741864</v>
      </c>
    </row>
    <row r="7" spans="1:26">
      <c r="A7">
        <v>4914</v>
      </c>
      <c r="B7" t="s">
        <v>52</v>
      </c>
      <c r="C7" s="8" t="s">
        <v>24</v>
      </c>
      <c r="D7" s="17">
        <v>0.97619999999999996</v>
      </c>
      <c r="E7">
        <v>0.97589999999999999</v>
      </c>
      <c r="F7">
        <f t="shared" si="0"/>
        <v>2.9999999999996696E-4</v>
      </c>
      <c r="G7" s="8">
        <f t="shared" si="1"/>
        <v>0.97604999999999997</v>
      </c>
      <c r="H7" s="9">
        <v>4.8776999999999999</v>
      </c>
      <c r="I7" s="30">
        <v>2.5746000000000002</v>
      </c>
      <c r="J7" s="30">
        <v>2.5750000000000002</v>
      </c>
      <c r="K7" s="31">
        <f t="shared" ref="K7:K17" si="14">I7-J7</f>
        <v>-3.9999999999995595E-4</v>
      </c>
      <c r="L7" s="31">
        <f t="shared" si="2"/>
        <v>2.5748000000000002</v>
      </c>
      <c r="M7" s="32">
        <f t="shared" si="3"/>
        <v>1.5987500000000003</v>
      </c>
      <c r="N7" s="35">
        <v>2.496</v>
      </c>
      <c r="O7" s="31">
        <v>2.4965000000000002</v>
      </c>
      <c r="P7" s="31">
        <f t="shared" si="4"/>
        <v>-5.0000000000016698E-4</v>
      </c>
      <c r="Q7" s="35">
        <f t="shared" si="5"/>
        <v>2.4962499999999999</v>
      </c>
      <c r="R7" s="32">
        <f t="shared" si="6"/>
        <v>1.5202</v>
      </c>
      <c r="S7" s="31">
        <f t="shared" ref="S7:S17" si="15">H7-M7-G7</f>
        <v>2.3028999999999997</v>
      </c>
      <c r="T7" s="31">
        <f t="shared" si="7"/>
        <v>1.5987500000000003</v>
      </c>
      <c r="U7" s="31">
        <f t="shared" si="8"/>
        <v>7.8550000000000342E-2</v>
      </c>
      <c r="V7" s="31">
        <f t="shared" si="9"/>
        <v>1.5202</v>
      </c>
      <c r="W7" s="17">
        <f t="shared" si="10"/>
        <v>3.9016500000000001</v>
      </c>
      <c r="X7" s="31">
        <f t="shared" si="11"/>
        <v>59.023746363717912</v>
      </c>
      <c r="Y7">
        <f t="shared" si="12"/>
        <v>2.0132508041469719</v>
      </c>
      <c r="Z7">
        <f t="shared" si="13"/>
        <v>38.963002832135125</v>
      </c>
    </row>
    <row r="8" spans="1:26">
      <c r="A8">
        <v>4914</v>
      </c>
      <c r="B8" t="s">
        <v>53</v>
      </c>
      <c r="C8" s="8" t="s">
        <v>25</v>
      </c>
      <c r="D8" s="25">
        <v>0.98960000000000004</v>
      </c>
      <c r="E8">
        <v>0.98960000000000004</v>
      </c>
      <c r="F8">
        <f t="shared" si="0"/>
        <v>0</v>
      </c>
      <c r="G8" s="8">
        <f t="shared" si="1"/>
        <v>0.98960000000000004</v>
      </c>
      <c r="H8" s="9">
        <v>5.6040999999999999</v>
      </c>
      <c r="I8" s="30">
        <v>2.9443000000000001</v>
      </c>
      <c r="J8" s="30">
        <v>2.9447999999999999</v>
      </c>
      <c r="K8" s="31">
        <f t="shared" si="14"/>
        <v>-4.9999999999972289E-4</v>
      </c>
      <c r="L8" s="31">
        <f t="shared" si="2"/>
        <v>2.94455</v>
      </c>
      <c r="M8" s="32">
        <f t="shared" si="3"/>
        <v>1.95495</v>
      </c>
      <c r="N8" s="35">
        <v>2.8512</v>
      </c>
      <c r="O8" s="31">
        <v>2.8506999999999998</v>
      </c>
      <c r="P8" s="31">
        <f t="shared" si="4"/>
        <v>5.0000000000016698E-4</v>
      </c>
      <c r="Q8" s="35">
        <f t="shared" si="5"/>
        <v>2.8509500000000001</v>
      </c>
      <c r="R8" s="32">
        <f t="shared" si="6"/>
        <v>1.8613500000000001</v>
      </c>
      <c r="S8" s="31">
        <f t="shared" si="15"/>
        <v>2.6595499999999994</v>
      </c>
      <c r="T8" s="31">
        <f t="shared" si="7"/>
        <v>1.95495</v>
      </c>
      <c r="U8" s="31">
        <f t="shared" si="8"/>
        <v>9.3599999999999905E-2</v>
      </c>
      <c r="V8" s="31">
        <f t="shared" si="9"/>
        <v>1.8613500000000001</v>
      </c>
      <c r="W8" s="17">
        <f t="shared" si="10"/>
        <v>4.6144999999999996</v>
      </c>
      <c r="X8" s="31">
        <f t="shared" si="11"/>
        <v>57.634629970744392</v>
      </c>
      <c r="Y8">
        <f t="shared" si="12"/>
        <v>2.0283887745151135</v>
      </c>
      <c r="Z8">
        <f t="shared" si="13"/>
        <v>40.336981254740493</v>
      </c>
    </row>
    <row r="9" spans="1:26">
      <c r="A9">
        <v>4914</v>
      </c>
      <c r="B9" t="s">
        <v>54</v>
      </c>
      <c r="C9" s="8" t="s">
        <v>26</v>
      </c>
      <c r="D9" s="25">
        <v>1.0007999999999999</v>
      </c>
      <c r="E9">
        <v>1.1001000000000001</v>
      </c>
      <c r="F9">
        <f t="shared" si="0"/>
        <v>-9.9300000000000166E-2</v>
      </c>
      <c r="G9" s="8">
        <f t="shared" si="1"/>
        <v>1.0504500000000001</v>
      </c>
      <c r="H9" s="9">
        <v>5.2689000000000004</v>
      </c>
      <c r="I9" s="30">
        <v>2.8018999999999998</v>
      </c>
      <c r="J9" s="30">
        <v>2.8018000000000001</v>
      </c>
      <c r="K9" s="31">
        <f t="shared" si="14"/>
        <v>9.9999999999766942E-5</v>
      </c>
      <c r="L9" s="31">
        <f t="shared" si="2"/>
        <v>2.80185</v>
      </c>
      <c r="M9" s="32">
        <f t="shared" si="3"/>
        <v>1.7513999999999998</v>
      </c>
      <c r="N9" s="35">
        <v>2.7159</v>
      </c>
      <c r="O9" s="31">
        <v>2.7159</v>
      </c>
      <c r="P9" s="31">
        <f t="shared" si="4"/>
        <v>0</v>
      </c>
      <c r="Q9" s="35">
        <f t="shared" si="5"/>
        <v>2.7159</v>
      </c>
      <c r="R9" s="32">
        <f t="shared" si="6"/>
        <v>1.6654499999999999</v>
      </c>
      <c r="S9" s="31">
        <f t="shared" si="15"/>
        <v>2.4670500000000004</v>
      </c>
      <c r="T9" s="31">
        <f t="shared" si="7"/>
        <v>1.7513999999999998</v>
      </c>
      <c r="U9" s="31">
        <f t="shared" si="8"/>
        <v>8.5949999999999971E-2</v>
      </c>
      <c r="V9" s="31">
        <f t="shared" si="9"/>
        <v>1.6654499999999999</v>
      </c>
      <c r="W9" s="17">
        <f t="shared" si="10"/>
        <v>4.2184500000000007</v>
      </c>
      <c r="X9" s="31">
        <f t="shared" si="11"/>
        <v>58.482380969313375</v>
      </c>
      <c r="Y9">
        <f t="shared" si="12"/>
        <v>2.037478220673469</v>
      </c>
      <c r="Z9">
        <f t="shared" si="13"/>
        <v>39.480140810013147</v>
      </c>
    </row>
    <row r="10" spans="1:26">
      <c r="A10">
        <v>4914</v>
      </c>
      <c r="B10" t="s">
        <v>55</v>
      </c>
      <c r="C10" s="8" t="s">
        <v>27</v>
      </c>
      <c r="D10" s="25">
        <v>0.99639999999999995</v>
      </c>
      <c r="E10">
        <v>0.99609999999999999</v>
      </c>
      <c r="F10">
        <f t="shared" si="0"/>
        <v>2.9999999999996696E-4</v>
      </c>
      <c r="G10" s="8">
        <f t="shared" si="1"/>
        <v>0.99624999999999997</v>
      </c>
      <c r="H10" s="9">
        <v>5.6151</v>
      </c>
      <c r="I10" s="30">
        <v>2.9169</v>
      </c>
      <c r="J10" s="30">
        <v>2.9174000000000002</v>
      </c>
      <c r="K10" s="31">
        <f t="shared" si="14"/>
        <v>-5.0000000000016698E-4</v>
      </c>
      <c r="L10" s="31">
        <f t="shared" si="2"/>
        <v>2.9171500000000004</v>
      </c>
      <c r="M10" s="32">
        <f t="shared" si="3"/>
        <v>1.9209000000000005</v>
      </c>
      <c r="N10" s="35">
        <v>2.8224999999999998</v>
      </c>
      <c r="O10" s="31">
        <v>2.823</v>
      </c>
      <c r="P10" s="31">
        <f t="shared" si="4"/>
        <v>-5.0000000000016698E-4</v>
      </c>
      <c r="Q10" s="35">
        <f t="shared" si="5"/>
        <v>2.8227500000000001</v>
      </c>
      <c r="R10" s="32">
        <f t="shared" si="6"/>
        <v>1.8265000000000002</v>
      </c>
      <c r="S10" s="31">
        <f t="shared" si="15"/>
        <v>2.6979499999999996</v>
      </c>
      <c r="T10" s="31">
        <f t="shared" si="7"/>
        <v>1.9209000000000005</v>
      </c>
      <c r="U10" s="31">
        <f t="shared" si="8"/>
        <v>9.4400000000000261E-2</v>
      </c>
      <c r="V10" s="31">
        <f t="shared" si="9"/>
        <v>1.8265000000000002</v>
      </c>
      <c r="W10" s="17">
        <f t="shared" si="10"/>
        <v>4.6188500000000001</v>
      </c>
      <c r="X10" s="31">
        <f t="shared" si="11"/>
        <v>58.41172586249823</v>
      </c>
      <c r="Y10">
        <f t="shared" si="12"/>
        <v>2.0437987810818767</v>
      </c>
      <c r="Z10">
        <f t="shared" si="13"/>
        <v>39.544475356419895</v>
      </c>
    </row>
    <row r="11" spans="1:26">
      <c r="A11">
        <v>4914</v>
      </c>
      <c r="B11" t="s">
        <v>56</v>
      </c>
      <c r="C11" s="8" t="s">
        <v>28</v>
      </c>
      <c r="D11" s="25">
        <v>0.99719999999999998</v>
      </c>
      <c r="E11">
        <v>0.99709999999999999</v>
      </c>
      <c r="F11">
        <f t="shared" si="0"/>
        <v>9.9999999999988987E-5</v>
      </c>
      <c r="G11" s="8">
        <f t="shared" si="1"/>
        <v>0.99714999999999998</v>
      </c>
      <c r="H11" s="9">
        <v>4.6734</v>
      </c>
      <c r="I11" s="30">
        <v>2.6536</v>
      </c>
      <c r="J11" s="30">
        <v>2.6539000000000001</v>
      </c>
      <c r="K11" s="31">
        <f>I11-J11</f>
        <v>-3.00000000000189E-4</v>
      </c>
      <c r="L11" s="31">
        <f t="shared" si="2"/>
        <v>2.6537500000000001</v>
      </c>
      <c r="M11" s="32">
        <f t="shared" si="3"/>
        <v>1.6566000000000001</v>
      </c>
      <c r="N11" s="35">
        <v>2.5741000000000001</v>
      </c>
      <c r="O11" s="31">
        <v>2.5746000000000002</v>
      </c>
      <c r="P11" s="31">
        <f t="shared" si="4"/>
        <v>-5.0000000000016698E-4</v>
      </c>
      <c r="Q11" s="35">
        <f t="shared" si="5"/>
        <v>2.5743499999999999</v>
      </c>
      <c r="R11" s="32">
        <f t="shared" si="6"/>
        <v>1.5771999999999999</v>
      </c>
      <c r="S11" s="31">
        <f t="shared" si="15"/>
        <v>2.0196499999999999</v>
      </c>
      <c r="T11" s="31">
        <f t="shared" si="7"/>
        <v>1.6566000000000001</v>
      </c>
      <c r="U11" s="31">
        <f t="shared" si="8"/>
        <v>7.9400000000000137E-2</v>
      </c>
      <c r="V11" s="31">
        <f t="shared" si="9"/>
        <v>1.5771999999999999</v>
      </c>
      <c r="W11" s="17">
        <f t="shared" si="10"/>
        <v>3.67625</v>
      </c>
      <c r="X11" s="31">
        <f t="shared" si="11"/>
        <v>54.937776266575987</v>
      </c>
      <c r="Y11">
        <f t="shared" si="12"/>
        <v>2.1598095885753184</v>
      </c>
      <c r="Z11">
        <f t="shared" si="13"/>
        <v>42.902414144848692</v>
      </c>
    </row>
    <row r="12" spans="1:26">
      <c r="A12">
        <v>4914</v>
      </c>
      <c r="B12" t="s">
        <v>57</v>
      </c>
      <c r="C12" s="8" t="s">
        <v>29</v>
      </c>
      <c r="D12" s="25">
        <v>0.99870000000000003</v>
      </c>
      <c r="E12">
        <v>0.99860000000000004</v>
      </c>
      <c r="F12">
        <f t="shared" si="0"/>
        <v>9.9999999999988987E-5</v>
      </c>
      <c r="G12" s="8">
        <f t="shared" si="1"/>
        <v>0.99865000000000004</v>
      </c>
      <c r="H12" s="9">
        <v>5.4002999999999997</v>
      </c>
      <c r="I12" s="30">
        <v>2.964</v>
      </c>
      <c r="J12" s="30">
        <v>2.9641999999999999</v>
      </c>
      <c r="K12" s="31">
        <f>I12-J12</f>
        <v>-1.9999999999997797E-4</v>
      </c>
      <c r="L12" s="31">
        <f t="shared" si="2"/>
        <v>2.9641000000000002</v>
      </c>
      <c r="M12" s="32">
        <f t="shared" si="3"/>
        <v>1.9654500000000001</v>
      </c>
      <c r="N12" s="35">
        <v>2.8620999999999999</v>
      </c>
      <c r="O12" s="31">
        <v>2.8624000000000001</v>
      </c>
      <c r="P12" s="31">
        <f t="shared" si="4"/>
        <v>-3.00000000000189E-4</v>
      </c>
      <c r="Q12" s="35">
        <f t="shared" si="5"/>
        <v>2.86225</v>
      </c>
      <c r="R12" s="32">
        <f t="shared" si="6"/>
        <v>1.8635999999999999</v>
      </c>
      <c r="S12" s="31">
        <f t="shared" si="15"/>
        <v>2.4361999999999995</v>
      </c>
      <c r="T12" s="31">
        <f t="shared" si="7"/>
        <v>1.9654500000000001</v>
      </c>
      <c r="U12" s="31">
        <f t="shared" si="8"/>
        <v>0.10185000000000022</v>
      </c>
      <c r="V12" s="31">
        <f t="shared" si="9"/>
        <v>1.8635999999999999</v>
      </c>
      <c r="W12" s="17">
        <f t="shared" si="10"/>
        <v>4.4016500000000001</v>
      </c>
      <c r="X12" s="31">
        <f t="shared" si="11"/>
        <v>55.347426533231847</v>
      </c>
      <c r="Y12">
        <f t="shared" si="12"/>
        <v>2.3139050128928975</v>
      </c>
      <c r="Z12">
        <f t="shared" si="13"/>
        <v>42.33866845387525</v>
      </c>
    </row>
    <row r="13" spans="1:26">
      <c r="A13">
        <v>4914</v>
      </c>
      <c r="B13" t="s">
        <v>58</v>
      </c>
      <c r="C13" s="8" t="s">
        <v>30</v>
      </c>
      <c r="D13" s="25">
        <v>1.0245</v>
      </c>
      <c r="E13">
        <v>1.0246</v>
      </c>
      <c r="F13">
        <f t="shared" si="0"/>
        <v>-9.9999999999988987E-5</v>
      </c>
      <c r="G13" s="8">
        <f t="shared" si="1"/>
        <v>1.0245500000000001</v>
      </c>
      <c r="H13" s="9">
        <v>5.5551000000000004</v>
      </c>
      <c r="I13" s="30">
        <v>3.1021000000000001</v>
      </c>
      <c r="J13" s="30">
        <v>3.1021999999999998</v>
      </c>
      <c r="K13" s="31">
        <f>I13-J13</f>
        <v>-9.9999999999766942E-5</v>
      </c>
      <c r="L13" s="31">
        <f t="shared" si="2"/>
        <v>3.10215</v>
      </c>
      <c r="M13" s="32">
        <f t="shared" si="3"/>
        <v>2.0775999999999999</v>
      </c>
      <c r="N13" s="35">
        <v>3.0015000000000001</v>
      </c>
      <c r="O13" s="31">
        <v>3.0009999999999999</v>
      </c>
      <c r="P13" s="31">
        <f t="shared" si="4"/>
        <v>5.0000000000016698E-4</v>
      </c>
      <c r="Q13" s="35">
        <f t="shared" si="5"/>
        <v>3.0012499999999998</v>
      </c>
      <c r="R13" s="32">
        <f t="shared" si="6"/>
        <v>1.9766999999999997</v>
      </c>
      <c r="S13" s="31">
        <f t="shared" si="15"/>
        <v>2.4529500000000004</v>
      </c>
      <c r="T13" s="31">
        <f t="shared" si="7"/>
        <v>2.0775999999999999</v>
      </c>
      <c r="U13" s="31">
        <f t="shared" si="8"/>
        <v>0.10090000000000021</v>
      </c>
      <c r="V13" s="31">
        <f t="shared" si="9"/>
        <v>1.9766999999999997</v>
      </c>
      <c r="W13" s="17">
        <f t="shared" si="10"/>
        <v>4.5305499999999999</v>
      </c>
      <c r="X13" s="31">
        <f t="shared" si="11"/>
        <v>54.14243303793139</v>
      </c>
      <c r="Y13">
        <f t="shared" si="12"/>
        <v>2.2271026696537999</v>
      </c>
      <c r="Z13">
        <f t="shared" si="13"/>
        <v>43.630464292414821</v>
      </c>
    </row>
    <row r="14" spans="1:26">
      <c r="A14">
        <v>4914</v>
      </c>
      <c r="B14" t="s">
        <v>59</v>
      </c>
      <c r="C14" s="8" t="s">
        <v>31</v>
      </c>
      <c r="D14" s="25">
        <v>1.0039</v>
      </c>
      <c r="E14">
        <v>1.0037</v>
      </c>
      <c r="F14">
        <f t="shared" si="0"/>
        <v>1.9999999999997797E-4</v>
      </c>
      <c r="G14" s="8">
        <f t="shared" si="1"/>
        <v>1.0038</v>
      </c>
      <c r="H14" s="9">
        <v>6.4137000000000004</v>
      </c>
      <c r="I14" s="30">
        <v>3.6432000000000002</v>
      </c>
      <c r="J14" s="30">
        <v>3.6431</v>
      </c>
      <c r="K14" s="31">
        <f>I14-J14</f>
        <v>1.0000000000021103E-4</v>
      </c>
      <c r="L14" s="31">
        <f t="shared" si="2"/>
        <v>3.6431500000000003</v>
      </c>
      <c r="M14" s="32">
        <f t="shared" si="3"/>
        <v>2.6393500000000003</v>
      </c>
      <c r="N14" s="35">
        <v>3.5238</v>
      </c>
      <c r="O14" s="31">
        <v>3.5240999999999998</v>
      </c>
      <c r="P14" s="31">
        <f t="shared" si="4"/>
        <v>-2.9999999999974492E-4</v>
      </c>
      <c r="Q14" s="35">
        <f t="shared" si="5"/>
        <v>3.5239500000000001</v>
      </c>
      <c r="R14" s="32">
        <f t="shared" si="6"/>
        <v>2.5201500000000001</v>
      </c>
      <c r="S14" s="31">
        <f t="shared" si="15"/>
        <v>2.7705500000000001</v>
      </c>
      <c r="T14" s="31">
        <f t="shared" si="7"/>
        <v>2.6393500000000003</v>
      </c>
      <c r="U14" s="31">
        <f t="shared" si="8"/>
        <v>0.11920000000000019</v>
      </c>
      <c r="V14" s="31">
        <f t="shared" si="9"/>
        <v>2.5201500000000001</v>
      </c>
      <c r="W14" s="17">
        <f t="shared" si="10"/>
        <v>5.4099000000000004</v>
      </c>
      <c r="X14" s="31">
        <f t="shared" si="11"/>
        <v>51.212591729976523</v>
      </c>
      <c r="Y14">
        <f t="shared" si="12"/>
        <v>2.2033678995914929</v>
      </c>
      <c r="Z14">
        <f t="shared" si="13"/>
        <v>46.584040370431985</v>
      </c>
    </row>
    <row r="15" spans="1:26">
      <c r="A15">
        <v>4914</v>
      </c>
      <c r="B15" t="s">
        <v>60</v>
      </c>
      <c r="C15" s="8" t="s">
        <v>32</v>
      </c>
      <c r="D15" s="25">
        <v>1.0177</v>
      </c>
      <c r="E15">
        <v>1.0174000000000001</v>
      </c>
      <c r="F15">
        <f t="shared" si="0"/>
        <v>2.9999999999996696E-4</v>
      </c>
      <c r="G15" s="8">
        <f t="shared" si="1"/>
        <v>1.01755</v>
      </c>
      <c r="H15" s="9">
        <v>8.2544000000000004</v>
      </c>
      <c r="I15" s="30">
        <v>4.6573000000000002</v>
      </c>
      <c r="J15" s="30">
        <v>4.6574</v>
      </c>
      <c r="K15" s="31">
        <f>I15-J15</f>
        <v>-9.9999999999766942E-5</v>
      </c>
      <c r="L15" s="31">
        <f t="shared" si="2"/>
        <v>4.6573500000000001</v>
      </c>
      <c r="M15" s="32">
        <f t="shared" si="3"/>
        <v>3.6398000000000001</v>
      </c>
      <c r="N15" s="35">
        <v>4.5014000000000003</v>
      </c>
      <c r="O15" s="31">
        <v>4.5016999999999996</v>
      </c>
      <c r="P15" s="31">
        <f t="shared" si="4"/>
        <v>-2.9999999999930083E-4</v>
      </c>
      <c r="Q15" s="35">
        <f t="shared" si="5"/>
        <v>4.5015499999999999</v>
      </c>
      <c r="R15" s="32">
        <f t="shared" si="6"/>
        <v>3.484</v>
      </c>
      <c r="S15" s="31">
        <f t="shared" si="15"/>
        <v>3.5970500000000003</v>
      </c>
      <c r="T15" s="31">
        <f t="shared" si="7"/>
        <v>3.6398000000000001</v>
      </c>
      <c r="U15" s="31">
        <f t="shared" si="8"/>
        <v>0.15580000000000016</v>
      </c>
      <c r="V15" s="31">
        <f t="shared" si="9"/>
        <v>3.484</v>
      </c>
      <c r="W15" s="17">
        <f t="shared" si="10"/>
        <v>7.2368500000000004</v>
      </c>
      <c r="X15" s="31">
        <f t="shared" si="11"/>
        <v>49.704636685850886</v>
      </c>
      <c r="Y15">
        <f t="shared" si="12"/>
        <v>2.1528703786868619</v>
      </c>
      <c r="Z15">
        <f t="shared" si="13"/>
        <v>48.142492935462251</v>
      </c>
    </row>
    <row r="16" spans="1:26">
      <c r="A16">
        <v>4914</v>
      </c>
      <c r="B16" t="s">
        <v>61</v>
      </c>
      <c r="C16" s="8" t="s">
        <v>33</v>
      </c>
      <c r="D16" s="25">
        <v>1.0162</v>
      </c>
      <c r="E16">
        <v>1.0157</v>
      </c>
      <c r="F16">
        <f t="shared" si="0"/>
        <v>4.9999999999994493E-4</v>
      </c>
      <c r="G16" s="8">
        <f t="shared" si="1"/>
        <v>1.0159500000000001</v>
      </c>
      <c r="H16" s="9">
        <v>6.1959</v>
      </c>
      <c r="I16" s="30">
        <v>3.5731999999999999</v>
      </c>
      <c r="J16" s="30">
        <v>3.5735999999999999</v>
      </c>
      <c r="K16" s="31">
        <f t="shared" si="14"/>
        <v>-3.9999999999995595E-4</v>
      </c>
      <c r="L16" s="31">
        <f t="shared" si="2"/>
        <v>3.5733999999999999</v>
      </c>
      <c r="M16" s="32">
        <f t="shared" si="3"/>
        <v>2.5574499999999998</v>
      </c>
      <c r="N16" s="35">
        <v>3.4702000000000002</v>
      </c>
      <c r="O16" s="31">
        <v>3.4697</v>
      </c>
      <c r="P16" s="31">
        <f t="shared" si="4"/>
        <v>5.0000000000016698E-4</v>
      </c>
      <c r="Q16" s="35">
        <f t="shared" si="5"/>
        <v>3.4699499999999999</v>
      </c>
      <c r="R16" s="32">
        <f t="shared" si="6"/>
        <v>2.4539999999999997</v>
      </c>
      <c r="S16" s="31">
        <f t="shared" si="15"/>
        <v>2.6225000000000001</v>
      </c>
      <c r="T16" s="31">
        <f t="shared" si="7"/>
        <v>2.5574499999999998</v>
      </c>
      <c r="U16" s="31">
        <f t="shared" si="8"/>
        <v>0.10345000000000004</v>
      </c>
      <c r="V16" s="31">
        <f t="shared" si="9"/>
        <v>2.4539999999999997</v>
      </c>
      <c r="W16" s="17">
        <f t="shared" si="10"/>
        <v>5.1799499999999998</v>
      </c>
      <c r="X16" s="31">
        <f t="shared" si="11"/>
        <v>50.627901813724073</v>
      </c>
      <c r="Y16">
        <f t="shared" si="12"/>
        <v>1.9971235243583443</v>
      </c>
      <c r="Z16">
        <f t="shared" si="13"/>
        <v>47.374974661917584</v>
      </c>
    </row>
    <row r="17" spans="1:26">
      <c r="A17">
        <v>4914</v>
      </c>
      <c r="B17" t="s">
        <v>62</v>
      </c>
      <c r="C17" s="8" t="s">
        <v>49</v>
      </c>
      <c r="D17" s="25">
        <v>1.0043</v>
      </c>
      <c r="E17">
        <v>1.0045999999999999</v>
      </c>
      <c r="F17">
        <f t="shared" si="0"/>
        <v>-2.9999999999996696E-4</v>
      </c>
      <c r="G17" s="8">
        <f t="shared" si="1"/>
        <v>1.0044499999999998</v>
      </c>
      <c r="H17" s="9">
        <v>4.8048000000000002</v>
      </c>
      <c r="I17" s="30">
        <v>2.8003</v>
      </c>
      <c r="J17" s="30">
        <v>2.8008000000000002</v>
      </c>
      <c r="K17" s="31">
        <f t="shared" si="14"/>
        <v>-5.0000000000016698E-4</v>
      </c>
      <c r="L17" s="31">
        <f t="shared" si="2"/>
        <v>2.8005500000000003</v>
      </c>
      <c r="M17" s="32">
        <f t="shared" si="3"/>
        <v>1.7961000000000005</v>
      </c>
      <c r="N17" s="35">
        <v>2.7216999999999998</v>
      </c>
      <c r="O17" s="31">
        <v>2.7216999999999998</v>
      </c>
      <c r="P17" s="31">
        <f t="shared" si="4"/>
        <v>0</v>
      </c>
      <c r="Q17" s="35">
        <f t="shared" si="5"/>
        <v>2.7216999999999998</v>
      </c>
      <c r="R17" s="32">
        <f t="shared" si="6"/>
        <v>1.7172499999999999</v>
      </c>
      <c r="S17" s="31">
        <f t="shared" si="15"/>
        <v>2.0042499999999999</v>
      </c>
      <c r="T17" s="31">
        <f t="shared" si="7"/>
        <v>1.7961000000000005</v>
      </c>
      <c r="U17" s="31">
        <f t="shared" si="8"/>
        <v>7.8850000000000531E-2</v>
      </c>
      <c r="V17" s="31">
        <f t="shared" si="9"/>
        <v>1.7172499999999999</v>
      </c>
      <c r="W17" s="17">
        <f t="shared" si="10"/>
        <v>3.8003500000000003</v>
      </c>
      <c r="X17" s="31">
        <f t="shared" si="11"/>
        <v>52.738563553356919</v>
      </c>
      <c r="Y17">
        <f t="shared" si="12"/>
        <v>2.0748088991803524</v>
      </c>
      <c r="Z17">
        <f t="shared" si="13"/>
        <v>45.186627547462727</v>
      </c>
    </row>
    <row r="18" spans="1:26">
      <c r="I18" s="31"/>
      <c r="J18" s="31"/>
      <c r="K18" s="31"/>
      <c r="L18" s="31"/>
      <c r="M18" s="32"/>
      <c r="N18" s="35"/>
      <c r="O18" s="31"/>
      <c r="P18" s="31"/>
      <c r="Q18" s="35"/>
      <c r="R18" s="32"/>
      <c r="S18" s="31"/>
      <c r="T18" s="31"/>
      <c r="U18" s="31"/>
      <c r="V18" s="31"/>
      <c r="W18" s="35"/>
      <c r="X18" s="31"/>
    </row>
    <row r="19" spans="1:26">
      <c r="I19" s="31"/>
      <c r="J19" s="31"/>
      <c r="K19" s="31"/>
      <c r="L19" s="31"/>
      <c r="M19" s="32"/>
      <c r="N19" s="35"/>
      <c r="O19" s="31"/>
      <c r="P19" s="31"/>
      <c r="Q19" s="35"/>
      <c r="R19" s="32"/>
      <c r="S19" s="31"/>
      <c r="T19" s="31"/>
      <c r="U19" s="31"/>
      <c r="V19" s="31"/>
      <c r="W19" s="35"/>
      <c r="X19" s="31"/>
    </row>
    <row r="20" spans="1:26">
      <c r="I20" s="31"/>
      <c r="J20" s="31"/>
      <c r="K20" s="31"/>
      <c r="L20" s="31"/>
      <c r="M20" s="32"/>
      <c r="N20" s="35"/>
      <c r="O20" s="31"/>
      <c r="P20" s="31"/>
      <c r="Q20" s="35"/>
      <c r="R20" s="32"/>
      <c r="S20" s="31"/>
      <c r="T20" s="31"/>
      <c r="U20" s="31"/>
      <c r="V20" s="31"/>
      <c r="W20" s="35"/>
      <c r="X20" s="31"/>
    </row>
    <row r="21" spans="1:26">
      <c r="I21" s="31"/>
      <c r="J21" s="31"/>
      <c r="K21" s="31"/>
      <c r="L21" s="31"/>
      <c r="M21" s="32"/>
      <c r="N21" s="35"/>
      <c r="O21" s="31"/>
      <c r="P21" s="31"/>
      <c r="Q21" s="35"/>
      <c r="R21" s="32"/>
      <c r="S21" s="31"/>
      <c r="T21" s="31"/>
      <c r="U21" s="31"/>
      <c r="V21" s="31"/>
      <c r="W21" s="35"/>
      <c r="X21" s="31"/>
    </row>
    <row r="22" spans="1:26">
      <c r="I22" s="31"/>
      <c r="J22" s="31"/>
      <c r="K22" s="31"/>
      <c r="L22" s="31"/>
      <c r="M22" s="32"/>
      <c r="N22" s="35"/>
      <c r="O22" s="31"/>
      <c r="P22" s="31"/>
      <c r="Q22" s="35"/>
      <c r="R22" s="32"/>
      <c r="S22" s="31"/>
      <c r="T22" s="31"/>
      <c r="U22" s="31"/>
      <c r="V22" s="31"/>
      <c r="W22" s="35"/>
      <c r="X22" s="31"/>
    </row>
    <row r="23" spans="1:26">
      <c r="I23" s="31"/>
      <c r="J23" s="31"/>
      <c r="K23" s="31"/>
      <c r="L23" s="31"/>
      <c r="M23" s="32"/>
      <c r="N23" s="35"/>
      <c r="O23" s="31"/>
      <c r="P23" s="31"/>
      <c r="Q23" s="35"/>
      <c r="R23" s="32"/>
      <c r="S23" s="31"/>
      <c r="T23" s="31"/>
      <c r="U23" s="31"/>
      <c r="V23" s="31"/>
      <c r="W23" s="35"/>
      <c r="X23" s="31"/>
    </row>
    <row r="24" spans="1:26">
      <c r="I24" s="31"/>
      <c r="J24" s="31"/>
      <c r="K24" s="31"/>
      <c r="L24" s="31"/>
      <c r="M24" s="32"/>
      <c r="N24" s="35"/>
      <c r="O24" s="31"/>
      <c r="P24" s="31"/>
      <c r="Q24" s="35"/>
      <c r="R24" s="32"/>
      <c r="S24" s="31"/>
      <c r="T24" s="31"/>
      <c r="U24" s="31"/>
      <c r="V24" s="31"/>
      <c r="W24" s="35"/>
      <c r="X24" s="31"/>
    </row>
    <row r="25" spans="1:26">
      <c r="I25" s="31"/>
      <c r="J25" s="31"/>
      <c r="K25" s="31"/>
      <c r="L25" s="31"/>
      <c r="M25" s="32"/>
      <c r="N25" s="35"/>
      <c r="O25" s="31"/>
      <c r="P25" s="31"/>
      <c r="Q25" s="35"/>
      <c r="R25" s="32"/>
      <c r="S25" s="31"/>
      <c r="T25" s="31"/>
      <c r="U25" s="31"/>
      <c r="V25" s="31"/>
      <c r="W25" s="35"/>
      <c r="X25" s="31"/>
    </row>
    <row r="26" spans="1:26">
      <c r="I26" s="31"/>
      <c r="J26" s="31"/>
      <c r="K26" s="31"/>
      <c r="L26" s="31"/>
      <c r="M26" s="32"/>
      <c r="N26" s="35"/>
      <c r="O26" s="31"/>
      <c r="P26" s="31"/>
      <c r="Q26" s="35"/>
      <c r="R26" s="32"/>
      <c r="S26" s="31"/>
      <c r="T26" s="31"/>
      <c r="U26" s="31"/>
      <c r="V26" s="31"/>
      <c r="W26" s="35"/>
      <c r="X26" s="31"/>
    </row>
  </sheetData>
  <mergeCells count="5">
    <mergeCell ref="D1:G1"/>
    <mergeCell ref="I1:L1"/>
    <mergeCell ref="I2:L2"/>
    <mergeCell ref="N1:Q1"/>
    <mergeCell ref="N2:Q2"/>
  </mergeCells>
  <phoneticPr fontId="6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="125" workbookViewId="0">
      <selection activeCell="K16" sqref="K16"/>
    </sheetView>
  </sheetViews>
  <sheetFormatPr baseColWidth="10" defaultColWidth="8.83203125" defaultRowHeight="14" x14ac:dyDescent="0"/>
  <cols>
    <col min="1" max="1" width="16.5" bestFit="1" customWidth="1"/>
    <col min="2" max="2" width="9" bestFit="1" customWidth="1"/>
    <col min="3" max="3" width="12.5" bestFit="1" customWidth="1"/>
    <col min="7" max="7" width="10.5" bestFit="1" customWidth="1"/>
    <col min="8" max="8" width="10.5" customWidth="1"/>
    <col min="9" max="9" width="9.83203125" bestFit="1" customWidth="1"/>
    <col min="11" max="11" width="15.6640625" bestFit="1" customWidth="1"/>
  </cols>
  <sheetData>
    <row r="1" spans="1:11">
      <c r="A1" s="26" t="s">
        <v>67</v>
      </c>
      <c r="B1" s="27"/>
      <c r="C1" s="27"/>
      <c r="D1" s="27"/>
      <c r="E1" s="27"/>
      <c r="F1" s="27"/>
      <c r="G1" s="27"/>
      <c r="H1" s="27"/>
      <c r="I1" s="28"/>
    </row>
    <row r="2" spans="1:11">
      <c r="A2" s="21" t="s">
        <v>34</v>
      </c>
      <c r="B2" s="17" t="s">
        <v>17</v>
      </c>
      <c r="C2" s="17" t="s">
        <v>35</v>
      </c>
      <c r="D2" s="17" t="s">
        <v>36</v>
      </c>
      <c r="E2" s="25" t="s">
        <v>76</v>
      </c>
      <c r="F2" s="17" t="s">
        <v>19</v>
      </c>
      <c r="G2" s="17" t="s">
        <v>20</v>
      </c>
      <c r="H2" s="25" t="s">
        <v>72</v>
      </c>
      <c r="I2" s="8" t="s">
        <v>21</v>
      </c>
    </row>
    <row r="3" spans="1:11">
      <c r="A3" s="29" t="s">
        <v>37</v>
      </c>
      <c r="B3" s="10" t="s">
        <v>7</v>
      </c>
      <c r="C3" s="10" t="s">
        <v>7</v>
      </c>
      <c r="D3" s="10" t="s">
        <v>7</v>
      </c>
      <c r="E3" s="10" t="s">
        <v>7</v>
      </c>
      <c r="F3" s="10" t="s">
        <v>7</v>
      </c>
      <c r="G3" s="10"/>
      <c r="H3" s="10"/>
      <c r="I3" s="11"/>
    </row>
    <row r="4" spans="1:11">
      <c r="A4" s="21" t="s">
        <v>38</v>
      </c>
      <c r="B4" s="35">
        <f>'RAW DATA'!S5</f>
        <v>2.1191999999999998</v>
      </c>
      <c r="C4" s="35">
        <f>'RAW DATA'!T5</f>
        <v>1.3119499999999999</v>
      </c>
      <c r="D4" s="35">
        <f>'RAW DATA'!U5</f>
        <v>7.0549999999999891E-2</v>
      </c>
      <c r="E4" s="35">
        <f>'RAW DATA'!V5</f>
        <v>1.2414000000000001</v>
      </c>
      <c r="F4" s="17">
        <f>'RAW DATA'!W5</f>
        <v>3.4311499999999997</v>
      </c>
      <c r="G4" s="35">
        <f>'RAW DATA'!X5</f>
        <v>61.763548664441949</v>
      </c>
      <c r="H4" s="35">
        <f>'RAW DATA'!Z5</f>
        <v>36.180289407341562</v>
      </c>
      <c r="I4" s="8">
        <f>'RAW DATA'!Y5</f>
        <v>2.0561619282164845</v>
      </c>
      <c r="K4" s="40"/>
    </row>
    <row r="5" spans="1:11">
      <c r="A5" s="21" t="s">
        <v>39</v>
      </c>
      <c r="B5" s="35">
        <f>'RAW DATA'!S6</f>
        <v>2.1738499999999998</v>
      </c>
      <c r="C5" s="35">
        <f>'RAW DATA'!T6</f>
        <v>1.5872999999999999</v>
      </c>
      <c r="D5" s="35">
        <f>'RAW DATA'!U6</f>
        <v>8.0599999999999561E-2</v>
      </c>
      <c r="E5" s="35">
        <f>'RAW DATA'!V6</f>
        <v>1.5067000000000004</v>
      </c>
      <c r="F5" s="17">
        <f>'RAW DATA'!W6</f>
        <v>3.7611499999999998</v>
      </c>
      <c r="G5" s="35">
        <f>'RAW DATA'!X6</f>
        <v>57.797482153064884</v>
      </c>
      <c r="H5" s="35">
        <f>'RAW DATA'!Z6</f>
        <v>40.059556252741864</v>
      </c>
      <c r="I5" s="8">
        <f>'RAW DATA'!Y6</f>
        <v>2.1429615941932538</v>
      </c>
    </row>
    <row r="6" spans="1:11">
      <c r="A6" s="21" t="s">
        <v>40</v>
      </c>
      <c r="B6" s="35">
        <f>'RAW DATA'!S7</f>
        <v>2.3028999999999997</v>
      </c>
      <c r="C6" s="35">
        <f>'RAW DATA'!T7</f>
        <v>1.5987500000000003</v>
      </c>
      <c r="D6" s="35">
        <f>'RAW DATA'!U7</f>
        <v>7.8550000000000342E-2</v>
      </c>
      <c r="E6" s="35">
        <f>'RAW DATA'!V7</f>
        <v>1.5202</v>
      </c>
      <c r="F6" s="17">
        <f>'RAW DATA'!W7</f>
        <v>3.9016500000000001</v>
      </c>
      <c r="G6" s="35">
        <f>'RAW DATA'!X7</f>
        <v>59.023746363717912</v>
      </c>
      <c r="H6" s="35">
        <f>'RAW DATA'!Z7</f>
        <v>38.963002832135125</v>
      </c>
      <c r="I6" s="8">
        <f>'RAW DATA'!Y7</f>
        <v>2.0132508041469719</v>
      </c>
    </row>
    <row r="7" spans="1:11">
      <c r="A7" s="21" t="s">
        <v>41</v>
      </c>
      <c r="B7" s="35">
        <f>'RAW DATA'!S8</f>
        <v>2.6595499999999994</v>
      </c>
      <c r="C7" s="35">
        <f>'RAW DATA'!T8</f>
        <v>1.95495</v>
      </c>
      <c r="D7" s="35">
        <f>'RAW DATA'!U8</f>
        <v>9.3599999999999905E-2</v>
      </c>
      <c r="E7" s="35">
        <f>'RAW DATA'!V8</f>
        <v>1.8613500000000001</v>
      </c>
      <c r="F7" s="17">
        <f>'RAW DATA'!W8</f>
        <v>4.6144999999999996</v>
      </c>
      <c r="G7" s="35">
        <f>'RAW DATA'!X8</f>
        <v>57.634629970744392</v>
      </c>
      <c r="H7" s="35">
        <f>'RAW DATA'!Z8</f>
        <v>40.336981254740493</v>
      </c>
      <c r="I7" s="8">
        <f>'RAW DATA'!Y8</f>
        <v>2.0283887745151135</v>
      </c>
    </row>
    <row r="8" spans="1:11">
      <c r="A8" s="21" t="s">
        <v>42</v>
      </c>
      <c r="B8" s="35">
        <f>'RAW DATA'!S9</f>
        <v>2.4670500000000004</v>
      </c>
      <c r="C8" s="35">
        <f>'RAW DATA'!T9</f>
        <v>1.7513999999999998</v>
      </c>
      <c r="D8" s="35">
        <f>'RAW DATA'!U9</f>
        <v>8.5949999999999971E-2</v>
      </c>
      <c r="E8" s="35">
        <f>'RAW DATA'!V9</f>
        <v>1.6654499999999999</v>
      </c>
      <c r="F8" s="17">
        <f>'RAW DATA'!W9</f>
        <v>4.2184500000000007</v>
      </c>
      <c r="G8" s="35">
        <f>'RAW DATA'!X9</f>
        <v>58.482380969313375</v>
      </c>
      <c r="H8" s="35">
        <f>'RAW DATA'!Z9</f>
        <v>39.480140810013147</v>
      </c>
      <c r="I8" s="8">
        <f>'RAW DATA'!Y9</f>
        <v>2.037478220673469</v>
      </c>
    </row>
    <row r="9" spans="1:11">
      <c r="A9" s="21" t="s">
        <v>43</v>
      </c>
      <c r="B9" s="35">
        <f>'RAW DATA'!S10</f>
        <v>2.6979499999999996</v>
      </c>
      <c r="C9" s="35">
        <f>'RAW DATA'!T10</f>
        <v>1.9209000000000005</v>
      </c>
      <c r="D9" s="35">
        <f>'RAW DATA'!U10</f>
        <v>9.4400000000000261E-2</v>
      </c>
      <c r="E9" s="35">
        <f>'RAW DATA'!V10</f>
        <v>1.8265000000000002</v>
      </c>
      <c r="F9" s="17">
        <f>'RAW DATA'!W10</f>
        <v>4.6188500000000001</v>
      </c>
      <c r="G9" s="35">
        <f>'RAW DATA'!X10</f>
        <v>58.41172586249823</v>
      </c>
      <c r="H9" s="35">
        <f>'RAW DATA'!Z10</f>
        <v>39.544475356419895</v>
      </c>
      <c r="I9" s="8">
        <f>'RAW DATA'!Y10</f>
        <v>2.0437987810818767</v>
      </c>
    </row>
    <row r="10" spans="1:11">
      <c r="A10" s="21" t="s">
        <v>44</v>
      </c>
      <c r="B10" s="35">
        <f>'RAW DATA'!S11</f>
        <v>2.0196499999999999</v>
      </c>
      <c r="C10" s="35">
        <f>'RAW DATA'!T11</f>
        <v>1.6566000000000001</v>
      </c>
      <c r="D10" s="35">
        <f>'RAW DATA'!U11</f>
        <v>7.9400000000000137E-2</v>
      </c>
      <c r="E10" s="35">
        <f>'RAW DATA'!V11</f>
        <v>1.5771999999999999</v>
      </c>
      <c r="F10" s="17">
        <f>'RAW DATA'!W11</f>
        <v>3.67625</v>
      </c>
      <c r="G10" s="35">
        <f>'RAW DATA'!X11</f>
        <v>54.937776266575987</v>
      </c>
      <c r="H10" s="35">
        <f>'RAW DATA'!Z11</f>
        <v>42.902414144848692</v>
      </c>
      <c r="I10" s="8">
        <f>'RAW DATA'!Y11</f>
        <v>2.1598095885753184</v>
      </c>
    </row>
    <row r="11" spans="1:11">
      <c r="A11" s="21" t="s">
        <v>45</v>
      </c>
      <c r="B11" s="35">
        <f>'RAW DATA'!S12</f>
        <v>2.4361999999999995</v>
      </c>
      <c r="C11" s="35">
        <f>'RAW DATA'!T12</f>
        <v>1.9654500000000001</v>
      </c>
      <c r="D11" s="35">
        <f>'RAW DATA'!U12</f>
        <v>0.10185000000000022</v>
      </c>
      <c r="E11" s="35">
        <f>'RAW DATA'!V12</f>
        <v>1.8635999999999999</v>
      </c>
      <c r="F11" s="17">
        <f>'RAW DATA'!W12</f>
        <v>4.4016500000000001</v>
      </c>
      <c r="G11" s="35">
        <f>'RAW DATA'!X12</f>
        <v>55.347426533231847</v>
      </c>
      <c r="H11" s="35">
        <f>'RAW DATA'!Z12</f>
        <v>42.33866845387525</v>
      </c>
      <c r="I11" s="8">
        <f>'RAW DATA'!Y12</f>
        <v>2.3139050128928975</v>
      </c>
    </row>
    <row r="12" spans="1:11">
      <c r="A12" s="21" t="s">
        <v>46</v>
      </c>
      <c r="B12" s="35">
        <f>'RAW DATA'!S13</f>
        <v>2.4529500000000004</v>
      </c>
      <c r="C12" s="35">
        <f>'RAW DATA'!T13</f>
        <v>2.0775999999999999</v>
      </c>
      <c r="D12" s="35">
        <f>'RAW DATA'!U13</f>
        <v>0.10090000000000021</v>
      </c>
      <c r="E12" s="35">
        <f>'RAW DATA'!V13</f>
        <v>1.9766999999999997</v>
      </c>
      <c r="F12" s="17">
        <f>'RAW DATA'!W13</f>
        <v>4.5305499999999999</v>
      </c>
      <c r="G12" s="35">
        <f>'RAW DATA'!X13</f>
        <v>54.14243303793139</v>
      </c>
      <c r="H12" s="35">
        <f>'RAW DATA'!Z13</f>
        <v>43.630464292414821</v>
      </c>
      <c r="I12" s="8">
        <f>'RAW DATA'!Y13</f>
        <v>2.2271026696537999</v>
      </c>
    </row>
    <row r="13" spans="1:11" s="17" customFormat="1">
      <c r="A13" s="21" t="s">
        <v>47</v>
      </c>
      <c r="B13" s="35">
        <f>'RAW DATA'!S14</f>
        <v>2.7705500000000001</v>
      </c>
      <c r="C13" s="35">
        <f>'RAW DATA'!T14</f>
        <v>2.6393500000000003</v>
      </c>
      <c r="D13" s="35">
        <f>'RAW DATA'!U14</f>
        <v>0.11920000000000019</v>
      </c>
      <c r="E13" s="35">
        <f>'RAW DATA'!V14</f>
        <v>2.5201500000000001</v>
      </c>
      <c r="F13" s="17">
        <f>'RAW DATA'!W14</f>
        <v>5.4099000000000004</v>
      </c>
      <c r="G13" s="35">
        <f>'RAW DATA'!X14</f>
        <v>51.212591729976523</v>
      </c>
      <c r="H13" s="35">
        <f>'RAW DATA'!Z14</f>
        <v>46.584040370431985</v>
      </c>
      <c r="I13" s="8">
        <f>'RAW DATA'!Y14</f>
        <v>2.2033678995914929</v>
      </c>
    </row>
    <row r="14" spans="1:11">
      <c r="A14" s="21" t="s">
        <v>48</v>
      </c>
      <c r="B14" s="35">
        <f>'RAW DATA'!S15</f>
        <v>3.5970500000000003</v>
      </c>
      <c r="C14" s="35">
        <f>'RAW DATA'!T15</f>
        <v>3.6398000000000001</v>
      </c>
      <c r="D14" s="35">
        <f>'RAW DATA'!U15</f>
        <v>0.15580000000000016</v>
      </c>
      <c r="E14" s="35">
        <f>'RAW DATA'!V15</f>
        <v>3.484</v>
      </c>
      <c r="F14" s="17">
        <f>'RAW DATA'!W15</f>
        <v>7.2368500000000004</v>
      </c>
      <c r="G14" s="35">
        <f>'RAW DATA'!X15</f>
        <v>49.704636685850886</v>
      </c>
      <c r="H14" s="35">
        <f>'RAW DATA'!Z15</f>
        <v>48.142492935462251</v>
      </c>
      <c r="I14" s="8">
        <f>'RAW DATA'!Y15</f>
        <v>2.1528703786868619</v>
      </c>
    </row>
    <row r="15" spans="1:11">
      <c r="A15" s="36" t="s">
        <v>65</v>
      </c>
      <c r="B15" s="35">
        <f>'RAW DATA'!S16</f>
        <v>2.6225000000000001</v>
      </c>
      <c r="C15" s="35">
        <f>'RAW DATA'!T16</f>
        <v>2.5574499999999998</v>
      </c>
      <c r="D15" s="35">
        <f>'RAW DATA'!U16</f>
        <v>0.10345000000000004</v>
      </c>
      <c r="E15" s="35">
        <f>'RAW DATA'!V16</f>
        <v>2.4539999999999997</v>
      </c>
      <c r="F15" s="17">
        <f>'RAW DATA'!W16</f>
        <v>5.1799499999999998</v>
      </c>
      <c r="G15" s="35">
        <f>'RAW DATA'!X16</f>
        <v>50.627901813724073</v>
      </c>
      <c r="H15" s="35">
        <f>'RAW DATA'!Z16</f>
        <v>47.374974661917584</v>
      </c>
      <c r="I15" s="8">
        <f>'RAW DATA'!Y16</f>
        <v>1.9971235243583443</v>
      </c>
    </row>
    <row r="16" spans="1:11">
      <c r="A16" s="37" t="s">
        <v>66</v>
      </c>
      <c r="B16" s="38">
        <f>'RAW DATA'!S17</f>
        <v>2.0042499999999999</v>
      </c>
      <c r="C16" s="38">
        <f>'RAW DATA'!T17</f>
        <v>1.7961000000000005</v>
      </c>
      <c r="D16" s="38">
        <f>'RAW DATA'!U17</f>
        <v>7.8850000000000531E-2</v>
      </c>
      <c r="E16" s="38">
        <f>'RAW DATA'!V17</f>
        <v>1.7172499999999999</v>
      </c>
      <c r="F16" s="10">
        <f>'RAW DATA'!W17</f>
        <v>3.8003500000000003</v>
      </c>
      <c r="G16" s="38">
        <f>'RAW DATA'!X17</f>
        <v>52.738563553356919</v>
      </c>
      <c r="H16" s="38">
        <f>'RAW DATA'!Z17</f>
        <v>45.186627547462727</v>
      </c>
      <c r="I16" s="11">
        <f>'RAW DATA'!Y17</f>
        <v>2.0748088991803524</v>
      </c>
    </row>
  </sheetData>
  <phoneticPr fontId="6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2011-04-26T16:42:35Z</dcterms:created>
  <dcterms:modified xsi:type="dcterms:W3CDTF">2012-05-02T22:21:50Z</dcterms:modified>
</cp:coreProperties>
</file>