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02"/>
  <workbookPr autoCompressPictures="0"/>
  <bookViews>
    <workbookView xWindow="31960" yWindow="3720" windowWidth="25660" windowHeight="16940" activeTab="1"/>
  </bookViews>
  <sheets>
    <sheet name="RAW DATA" sheetId="1" r:id="rId1"/>
    <sheet name="FINAL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E5" i="2"/>
  <c r="E6" i="2"/>
  <c r="E7" i="2"/>
  <c r="E8" i="2"/>
  <c r="E9" i="2"/>
  <c r="E10" i="2"/>
  <c r="E11" i="2"/>
  <c r="E12" i="2"/>
  <c r="E13" i="2"/>
  <c r="E14" i="2"/>
  <c r="E15" i="2"/>
  <c r="E16" i="2"/>
  <c r="E4" i="2"/>
  <c r="Z6" i="1"/>
  <c r="Z7" i="1"/>
  <c r="Z8" i="1"/>
  <c r="Z9" i="1"/>
  <c r="Z10" i="1"/>
  <c r="Z11" i="1"/>
  <c r="Z12" i="1"/>
  <c r="Z13" i="1"/>
  <c r="Z14" i="1"/>
  <c r="Z15" i="1"/>
  <c r="Z16" i="1"/>
  <c r="Z17" i="1"/>
  <c r="Z5" i="1"/>
  <c r="V6" i="1"/>
  <c r="V7" i="1"/>
  <c r="V8" i="1"/>
  <c r="V9" i="1"/>
  <c r="V10" i="1"/>
  <c r="V11" i="1"/>
  <c r="V12" i="1"/>
  <c r="V13" i="1"/>
  <c r="V14" i="1"/>
  <c r="V15" i="1"/>
  <c r="V16" i="1"/>
  <c r="V17" i="1"/>
  <c r="V5" i="1"/>
  <c r="S5" i="1"/>
  <c r="L6" i="1"/>
  <c r="G6" i="1"/>
  <c r="M6" i="1"/>
  <c r="Q6" i="1"/>
  <c r="R6" i="1"/>
  <c r="U6" i="1"/>
  <c r="L7" i="1"/>
  <c r="G7" i="1"/>
  <c r="M7" i="1"/>
  <c r="Q7" i="1"/>
  <c r="R7" i="1"/>
  <c r="U7" i="1"/>
  <c r="L8" i="1"/>
  <c r="G8" i="1"/>
  <c r="M8" i="1"/>
  <c r="Q8" i="1"/>
  <c r="R8" i="1"/>
  <c r="U8" i="1"/>
  <c r="L9" i="1"/>
  <c r="G9" i="1"/>
  <c r="M9" i="1"/>
  <c r="Q9" i="1"/>
  <c r="R9" i="1"/>
  <c r="U9" i="1"/>
  <c r="L10" i="1"/>
  <c r="G10" i="1"/>
  <c r="M10" i="1"/>
  <c r="Q10" i="1"/>
  <c r="R10" i="1"/>
  <c r="U10" i="1"/>
  <c r="L11" i="1"/>
  <c r="G11" i="1"/>
  <c r="M11" i="1"/>
  <c r="Q11" i="1"/>
  <c r="R11" i="1"/>
  <c r="U11" i="1"/>
  <c r="L12" i="1"/>
  <c r="G12" i="1"/>
  <c r="M12" i="1"/>
  <c r="Q12" i="1"/>
  <c r="R12" i="1"/>
  <c r="U12" i="1"/>
  <c r="L13" i="1"/>
  <c r="G13" i="1"/>
  <c r="M13" i="1"/>
  <c r="Q13" i="1"/>
  <c r="R13" i="1"/>
  <c r="U13" i="1"/>
  <c r="L14" i="1"/>
  <c r="G14" i="1"/>
  <c r="M14" i="1"/>
  <c r="Q14" i="1"/>
  <c r="R14" i="1"/>
  <c r="U14" i="1"/>
  <c r="L15" i="1"/>
  <c r="G15" i="1"/>
  <c r="M15" i="1"/>
  <c r="Q15" i="1"/>
  <c r="R15" i="1"/>
  <c r="U15" i="1"/>
  <c r="L16" i="1"/>
  <c r="G16" i="1"/>
  <c r="M16" i="1"/>
  <c r="Q16" i="1"/>
  <c r="R16" i="1"/>
  <c r="U16" i="1"/>
  <c r="L17" i="1"/>
  <c r="G17" i="1"/>
  <c r="M17" i="1"/>
  <c r="Q17" i="1"/>
  <c r="R17" i="1"/>
  <c r="U17" i="1"/>
  <c r="L5" i="1"/>
  <c r="G5" i="1"/>
  <c r="M5" i="1"/>
  <c r="Q5" i="1"/>
  <c r="R5" i="1"/>
  <c r="U5" i="1"/>
  <c r="T5" i="1"/>
  <c r="W5" i="1"/>
  <c r="X5" i="1"/>
  <c r="S6" i="1"/>
  <c r="W6" i="1"/>
  <c r="X6" i="1"/>
  <c r="G5" i="2"/>
  <c r="S7" i="1"/>
  <c r="W7" i="1"/>
  <c r="X7" i="1"/>
  <c r="G6" i="2"/>
  <c r="S8" i="1"/>
  <c r="W8" i="1"/>
  <c r="X8" i="1"/>
  <c r="G7" i="2"/>
  <c r="S9" i="1"/>
  <c r="W9" i="1"/>
  <c r="X9" i="1"/>
  <c r="G8" i="2"/>
  <c r="S10" i="1"/>
  <c r="W10" i="1"/>
  <c r="X10" i="1"/>
  <c r="G9" i="2"/>
  <c r="S11" i="1"/>
  <c r="W11" i="1"/>
  <c r="X11" i="1"/>
  <c r="G10" i="2"/>
  <c r="S12" i="1"/>
  <c r="W12" i="1"/>
  <c r="X12" i="1"/>
  <c r="G11" i="2"/>
  <c r="S13" i="1"/>
  <c r="W13" i="1"/>
  <c r="X13" i="1"/>
  <c r="G12" i="2"/>
  <c r="S14" i="1"/>
  <c r="W14" i="1"/>
  <c r="X14" i="1"/>
  <c r="G13" i="2"/>
  <c r="S15" i="1"/>
  <c r="W15" i="1"/>
  <c r="X15" i="1"/>
  <c r="G14" i="2"/>
  <c r="S16" i="1"/>
  <c r="W16" i="1"/>
  <c r="X16" i="1"/>
  <c r="G15" i="2"/>
  <c r="S17" i="1"/>
  <c r="W17" i="1"/>
  <c r="X17" i="1"/>
  <c r="G16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4" i="2"/>
  <c r="D5" i="2"/>
  <c r="D6" i="2"/>
  <c r="D7" i="2"/>
  <c r="D8" i="2"/>
  <c r="D9" i="2"/>
  <c r="D10" i="2"/>
  <c r="D11" i="2"/>
  <c r="D12" i="2"/>
  <c r="D13" i="2"/>
  <c r="D14" i="2"/>
  <c r="D15" i="2"/>
  <c r="D16" i="2"/>
  <c r="D4" i="2"/>
  <c r="T6" i="1"/>
  <c r="C5" i="2"/>
  <c r="T7" i="1"/>
  <c r="C6" i="2"/>
  <c r="T8" i="1"/>
  <c r="C7" i="2"/>
  <c r="T9" i="1"/>
  <c r="C8" i="2"/>
  <c r="T10" i="1"/>
  <c r="C9" i="2"/>
  <c r="T11" i="1"/>
  <c r="C10" i="2"/>
  <c r="T12" i="1"/>
  <c r="C11" i="2"/>
  <c r="T13" i="1"/>
  <c r="C12" i="2"/>
  <c r="T14" i="1"/>
  <c r="C13" i="2"/>
  <c r="T15" i="1"/>
  <c r="C14" i="2"/>
  <c r="T16" i="1"/>
  <c r="C15" i="2"/>
  <c r="T17" i="1"/>
  <c r="C16" i="2"/>
  <c r="C4" i="2"/>
  <c r="Y5" i="1"/>
  <c r="I4" i="2"/>
  <c r="P5" i="1"/>
  <c r="Y6" i="1"/>
  <c r="I5" i="2"/>
  <c r="Y8" i="1"/>
  <c r="I7" i="2"/>
  <c r="Y10" i="1"/>
  <c r="I9" i="2"/>
  <c r="Y12" i="1"/>
  <c r="I11" i="2"/>
  <c r="Y14" i="1"/>
  <c r="I13" i="2"/>
  <c r="Y16" i="1"/>
  <c r="I15" i="2"/>
  <c r="P17" i="1"/>
  <c r="P16" i="1"/>
  <c r="P15" i="1"/>
  <c r="P14" i="1"/>
  <c r="P13" i="1"/>
  <c r="P12" i="1"/>
  <c r="P11" i="1"/>
  <c r="P10" i="1"/>
  <c r="P9" i="1"/>
  <c r="P8" i="1"/>
  <c r="P7" i="1"/>
  <c r="P6" i="1"/>
  <c r="K6" i="1"/>
  <c r="K7" i="1"/>
  <c r="K8" i="1"/>
  <c r="K9" i="1"/>
  <c r="K10" i="1"/>
  <c r="K11" i="1"/>
  <c r="K12" i="1"/>
  <c r="K13" i="1"/>
  <c r="K14" i="1"/>
  <c r="K15" i="1"/>
  <c r="K16" i="1"/>
  <c r="K17" i="1"/>
  <c r="K5" i="1"/>
  <c r="F6" i="1"/>
  <c r="F7" i="1"/>
  <c r="F8" i="1"/>
  <c r="F9" i="1"/>
  <c r="F10" i="1"/>
  <c r="F11" i="1"/>
  <c r="F12" i="1"/>
  <c r="F5" i="1"/>
  <c r="F13" i="1"/>
  <c r="F14" i="1"/>
  <c r="F15" i="1"/>
  <c r="F16" i="1"/>
  <c r="F17" i="1"/>
  <c r="Y17" i="1"/>
  <c r="I16" i="2"/>
  <c r="Y15" i="1"/>
  <c r="I14" i="2"/>
  <c r="Y13" i="1"/>
  <c r="I12" i="2"/>
  <c r="Y11" i="1"/>
  <c r="I10" i="2"/>
  <c r="Y9" i="1"/>
  <c r="I8" i="2"/>
  <c r="Y7" i="1"/>
  <c r="I6" i="2"/>
</calcChain>
</file>

<file path=xl/sharedStrings.xml><?xml version="1.0" encoding="utf-8"?>
<sst xmlns="http://schemas.openxmlformats.org/spreadsheetml/2006/main" count="106" uniqueCount="73">
  <si>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</si>
  <si>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</si>
  <si>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</si>
  <si>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</si>
  <si>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</si>
  <si>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</si>
  <si>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</si>
  <si>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</si>
  <si>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</si>
  <si>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</si>
  <si>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</si>
  <si>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</si>
  <si>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</si>
  <si>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</si>
  <si>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</si>
  <si>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</si>
  <si>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moisture</t>
  </si>
  <si>
    <t>organics</t>
  </si>
  <si>
    <t>total</t>
  </si>
  <si>
    <t>%moisture</t>
  </si>
  <si>
    <t>%organics</t>
  </si>
  <si>
    <t>mud+organic</t>
  </si>
  <si>
    <t xml:space="preserve">Depth in the bed </t>
  </si>
  <si>
    <t>organic+mud</t>
  </si>
  <si>
    <t>organic</t>
  </si>
  <si>
    <t xml:space="preserve"> (cm)</t>
  </si>
  <si>
    <t>0 to 1</t>
  </si>
  <si>
    <t>1 to 2</t>
  </si>
  <si>
    <t>2 to 3</t>
  </si>
  <si>
    <t>3 to 4</t>
  </si>
  <si>
    <t>4 to 5</t>
  </si>
  <si>
    <t>5 to 6</t>
  </si>
  <si>
    <t>6 to 7</t>
  </si>
  <si>
    <t>7 to 8</t>
  </si>
  <si>
    <t>8 to 9</t>
  </si>
  <si>
    <t>9 to 10</t>
  </si>
  <si>
    <t>10 to 12</t>
  </si>
  <si>
    <t>WC1</t>
  </si>
  <si>
    <t>WC2</t>
  </si>
  <si>
    <t>WC3</t>
  </si>
  <si>
    <t>WC4</t>
  </si>
  <si>
    <t>WC5</t>
  </si>
  <si>
    <t>WC6</t>
  </si>
  <si>
    <t>WC7</t>
  </si>
  <si>
    <t>WC8</t>
  </si>
  <si>
    <t>WC9</t>
  </si>
  <si>
    <t>WC10</t>
  </si>
  <si>
    <t>WC11</t>
  </si>
  <si>
    <t>WC12</t>
  </si>
  <si>
    <t>WC13</t>
  </si>
  <si>
    <t>4919_0-1</t>
  </si>
  <si>
    <t>4919_1-2</t>
  </si>
  <si>
    <t>4919_2-3</t>
  </si>
  <si>
    <t>4919_3-4</t>
  </si>
  <si>
    <t>4919_4-5</t>
  </si>
  <si>
    <t>4919_5-6</t>
  </si>
  <si>
    <t>4919_6-7</t>
  </si>
  <si>
    <t>4919_7-8</t>
  </si>
  <si>
    <t>4919_8-9</t>
  </si>
  <si>
    <t>4919_9-10</t>
  </si>
  <si>
    <t>4919_10-12</t>
  </si>
  <si>
    <t>4919_12-14</t>
  </si>
  <si>
    <t>4919_14-16</t>
  </si>
  <si>
    <t>Weight 2 (g)</t>
  </si>
  <si>
    <t>Sample: 2919</t>
  </si>
  <si>
    <t>12 to 14</t>
  </si>
  <si>
    <t xml:space="preserve">14 to 16 </t>
  </si>
  <si>
    <t>AVG WT+tray</t>
    <phoneticPr fontId="6" type="noConversion"/>
  </si>
  <si>
    <t>AVG WT</t>
    <phoneticPr fontId="6" type="noConversion"/>
  </si>
  <si>
    <t>(g)</t>
    <phoneticPr fontId="6" type="noConversion"/>
  </si>
  <si>
    <t>AVG WT+tray</t>
  </si>
  <si>
    <t>%mud</t>
  </si>
  <si>
    <t>mud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</si>
</sst>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0" fillId="0" borderId="2" xfId="0" applyBorder="1"/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2" fillId="0" borderId="3" xfId="1" applyNumberFormat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3" xfId="0" applyNumberFormat="1" applyBorder="1"/>
    <xf numFmtId="2" fontId="0" fillId="0" borderId="2" xfId="0" applyNumberFormat="1" applyBorder="1"/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164" fontId="0" fillId="0" borderId="0" xfId="0" applyNumberFormat="1" applyFill="1" applyBorder="1"/>
    <xf numFmtId="0" fontId="3" fillId="0" borderId="0" xfId="1" applyFont="1" applyFill="1" applyBorder="1" applyAlignment="1">
      <alignment horizontal="center"/>
    </xf>
    <xf numFmtId="2" fontId="0" fillId="0" borderId="0" xfId="0" applyNumberFormat="1" applyBorder="1"/>
    <xf numFmtId="2" fontId="0" fillId="0" borderId="3" xfId="0" applyNumberFormat="1" applyBorder="1"/>
    <xf numFmtId="2" fontId="0" fillId="0" borderId="2" xfId="0" applyNumberFormat="1" applyFill="1" applyBorder="1"/>
    <xf numFmtId="2" fontId="0" fillId="0" borderId="5" xfId="0" applyNumberFormat="1" applyFill="1" applyBorder="1"/>
    <xf numFmtId="2" fontId="0" fillId="0" borderId="1" xfId="0" applyNumberFormat="1" applyBorder="1"/>
    <xf numFmtId="2" fontId="0" fillId="0" borderId="4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64" fontId="0" fillId="0" borderId="7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topLeftCell="H1" zoomScale="90" zoomScaleNormal="90" zoomScalePageLayoutView="90" workbookViewId="0">
      <selection activeCell="Y30" sqref="Y29:Y30"/>
    </sheetView>
  </sheetViews>
  <sheetFormatPr baseColWidth="10" defaultColWidth="8.83203125" defaultRowHeight="14" x14ac:dyDescent="0"/>
  <cols>
    <col min="1" max="2" width="15.5" customWidth="1"/>
    <col min="3" max="3" width="8.83203125" style="7" customWidth="1"/>
    <col min="4" max="4" width="8.83203125" style="14" customWidth="1"/>
    <col min="5" max="6" width="8.83203125" customWidth="1"/>
    <col min="7" max="7" width="8.83203125" style="7" customWidth="1"/>
    <col min="8" max="8" width="18.83203125" style="7" customWidth="1"/>
    <col min="9" max="11" width="8.83203125" customWidth="1"/>
    <col min="12" max="12" width="12.83203125" bestFit="1" customWidth="1"/>
    <col min="13" max="13" width="8.83203125" style="7" customWidth="1"/>
    <col min="14" max="15" width="11.83203125" style="14" customWidth="1"/>
    <col min="16" max="16" width="8.6640625" style="14" customWidth="1"/>
    <col min="17" max="17" width="12.83203125" style="14" bestFit="1" customWidth="1"/>
    <col min="18" max="18" width="9.5" style="7" customWidth="1"/>
    <col min="20" max="20" width="12.5" bestFit="1" customWidth="1"/>
    <col min="23" max="23" width="8.83203125" style="7"/>
    <col min="24" max="24" width="10.5" bestFit="1" customWidth="1"/>
    <col min="25" max="25" width="9.83203125" bestFit="1" customWidth="1"/>
  </cols>
  <sheetData>
    <row r="1" spans="1:26">
      <c r="A1" s="2" t="s">
        <v>0</v>
      </c>
      <c r="B1" s="2" t="s">
        <v>2</v>
      </c>
      <c r="C1" s="15" t="s">
        <v>1</v>
      </c>
      <c r="D1" s="44" t="s">
        <v>3</v>
      </c>
      <c r="E1" s="45"/>
      <c r="F1" s="45"/>
      <c r="G1" s="45"/>
      <c r="H1" s="10" t="s">
        <v>8</v>
      </c>
      <c r="I1" s="46" t="s">
        <v>10</v>
      </c>
      <c r="J1" s="47"/>
      <c r="K1" s="47"/>
      <c r="L1" s="47"/>
      <c r="M1" s="40"/>
      <c r="N1" s="47" t="s">
        <v>13</v>
      </c>
      <c r="O1" s="47"/>
      <c r="P1" s="47"/>
      <c r="Q1" s="47"/>
      <c r="R1" s="40"/>
      <c r="S1" s="19"/>
      <c r="T1" s="19"/>
    </row>
    <row r="2" spans="1:26">
      <c r="A2" s="3"/>
      <c r="B2" s="3"/>
      <c r="C2" s="16"/>
      <c r="D2" s="5" t="s">
        <v>4</v>
      </c>
      <c r="E2" s="5" t="s">
        <v>5</v>
      </c>
      <c r="F2" s="5" t="s">
        <v>15</v>
      </c>
      <c r="G2" s="29" t="s">
        <v>6</v>
      </c>
      <c r="H2" s="30" t="s">
        <v>9</v>
      </c>
      <c r="I2" s="48" t="s">
        <v>11</v>
      </c>
      <c r="J2" s="49"/>
      <c r="K2" s="49"/>
      <c r="L2" s="49"/>
      <c r="M2" s="41"/>
      <c r="N2" s="49" t="s">
        <v>11</v>
      </c>
      <c r="O2" s="49"/>
      <c r="P2" s="49"/>
      <c r="Q2" s="49"/>
      <c r="R2" s="41"/>
    </row>
    <row r="3" spans="1:26">
      <c r="A3" s="1"/>
      <c r="B3" s="1"/>
      <c r="C3" s="4"/>
      <c r="D3" s="13" t="s">
        <v>7</v>
      </c>
      <c r="E3" s="13" t="s">
        <v>7</v>
      </c>
      <c r="F3" s="13" t="s">
        <v>7</v>
      </c>
      <c r="G3" s="17" t="s">
        <v>7</v>
      </c>
      <c r="H3" s="11" t="s">
        <v>7</v>
      </c>
      <c r="I3" s="5" t="s">
        <v>4</v>
      </c>
      <c r="J3" s="5" t="s">
        <v>5</v>
      </c>
      <c r="K3" s="5" t="s">
        <v>12</v>
      </c>
      <c r="L3" s="12" t="s">
        <v>67</v>
      </c>
      <c r="M3" s="29" t="s">
        <v>68</v>
      </c>
      <c r="N3" s="5" t="s">
        <v>14</v>
      </c>
      <c r="O3" s="5" t="s">
        <v>63</v>
      </c>
      <c r="P3" s="5" t="s">
        <v>15</v>
      </c>
      <c r="Q3" s="13" t="s">
        <v>70</v>
      </c>
      <c r="R3" s="17" t="s">
        <v>6</v>
      </c>
      <c r="S3" s="20" t="s">
        <v>16</v>
      </c>
      <c r="T3" s="20" t="s">
        <v>21</v>
      </c>
      <c r="U3" s="20" t="s">
        <v>17</v>
      </c>
      <c r="V3" s="20" t="s">
        <v>72</v>
      </c>
      <c r="W3" s="25" t="s">
        <v>18</v>
      </c>
      <c r="X3" s="20" t="s">
        <v>19</v>
      </c>
      <c r="Y3" s="20" t="s">
        <v>20</v>
      </c>
      <c r="Z3" s="20" t="s">
        <v>71</v>
      </c>
    </row>
    <row r="4" spans="1:26">
      <c r="A4" s="8"/>
      <c r="B4" s="8"/>
      <c r="C4" s="9"/>
      <c r="D4" s="8"/>
      <c r="E4" s="8"/>
      <c r="F4" s="8"/>
      <c r="G4" s="9"/>
      <c r="H4" s="9"/>
      <c r="I4" s="6" t="s">
        <v>7</v>
      </c>
      <c r="J4" s="6" t="s">
        <v>7</v>
      </c>
      <c r="K4" s="6" t="s">
        <v>7</v>
      </c>
      <c r="L4" s="6" t="s">
        <v>7</v>
      </c>
      <c r="M4" s="42" t="s">
        <v>69</v>
      </c>
      <c r="N4" s="6" t="s">
        <v>7</v>
      </c>
      <c r="O4" s="6" t="s">
        <v>7</v>
      </c>
      <c r="P4" s="6" t="s">
        <v>7</v>
      </c>
      <c r="Q4" s="6" t="s">
        <v>7</v>
      </c>
      <c r="R4" s="42" t="s">
        <v>7</v>
      </c>
      <c r="S4" s="21" t="s">
        <v>7</v>
      </c>
      <c r="T4" s="21"/>
      <c r="U4" s="21" t="s">
        <v>7</v>
      </c>
      <c r="V4" s="21" t="s">
        <v>7</v>
      </c>
      <c r="W4" s="43" t="s">
        <v>7</v>
      </c>
      <c r="X4" s="8"/>
      <c r="Y4" s="8"/>
    </row>
    <row r="5" spans="1:26">
      <c r="B5" t="s">
        <v>50</v>
      </c>
      <c r="C5" s="7" t="s">
        <v>37</v>
      </c>
      <c r="D5" s="26">
        <v>1.0099</v>
      </c>
      <c r="E5" s="31">
        <v>1.01</v>
      </c>
      <c r="F5" s="31">
        <f>D5-E5</f>
        <v>-9.9999999999988987E-5</v>
      </c>
      <c r="G5" s="27">
        <f>AVERAGE(D5,E5)</f>
        <v>1.0099499999999999</v>
      </c>
      <c r="H5" s="27">
        <v>3.4668000000000001</v>
      </c>
      <c r="I5" s="31">
        <v>1.7535000000000001</v>
      </c>
      <c r="J5" s="31">
        <v>1.7539</v>
      </c>
      <c r="K5" s="31">
        <f>I5-J5</f>
        <v>-3.9999999999995595E-4</v>
      </c>
      <c r="L5" s="31">
        <f>(I5+J5)/2</f>
        <v>1.7537</v>
      </c>
      <c r="M5" s="27">
        <f>L5-G5</f>
        <v>0.74375000000000013</v>
      </c>
      <c r="N5" s="26">
        <v>1.7047000000000001</v>
      </c>
      <c r="O5" s="26">
        <v>1.7041999999999999</v>
      </c>
      <c r="P5" s="26">
        <f>N5-O5</f>
        <v>5.0000000000016698E-4</v>
      </c>
      <c r="Q5" s="26">
        <f>(N5+O5)/2</f>
        <v>1.70445</v>
      </c>
      <c r="R5" s="27">
        <f>Q5-G5</f>
        <v>0.69450000000000012</v>
      </c>
      <c r="S5" s="31">
        <f>H5-L5</f>
        <v>1.7131000000000001</v>
      </c>
      <c r="T5" s="31">
        <f>M5</f>
        <v>0.74375000000000013</v>
      </c>
      <c r="U5" s="31">
        <f>M5-R5</f>
        <v>4.9250000000000016E-2</v>
      </c>
      <c r="V5" s="31">
        <f>R5</f>
        <v>0.69450000000000012</v>
      </c>
      <c r="W5" s="27">
        <f>H5-G5</f>
        <v>2.4568500000000002</v>
      </c>
      <c r="X5" s="31">
        <f>(S5/W5)*100</f>
        <v>69.727496591163472</v>
      </c>
      <c r="Y5" s="31">
        <f>(U5/W5)*100</f>
        <v>2.004599385391864</v>
      </c>
      <c r="Z5" s="50">
        <f>(V5/W5)*100</f>
        <v>28.267904023444657</v>
      </c>
    </row>
    <row r="6" spans="1:26">
      <c r="B6" t="s">
        <v>51</v>
      </c>
      <c r="C6" s="7" t="s">
        <v>38</v>
      </c>
      <c r="D6" s="26">
        <v>1.002</v>
      </c>
      <c r="E6" s="31">
        <v>1.0019</v>
      </c>
      <c r="F6" s="31">
        <f t="shared" ref="F6:F12" si="0">D6-E6</f>
        <v>9.9999999999988987E-5</v>
      </c>
      <c r="G6" s="27">
        <f t="shared" ref="G6:G17" si="1">AVERAGE(D6,E6)</f>
        <v>1.0019499999999999</v>
      </c>
      <c r="H6" s="27">
        <v>3.3454999999999999</v>
      </c>
      <c r="I6" s="31">
        <v>1.8669</v>
      </c>
      <c r="J6" s="31">
        <v>1.8673999999999999</v>
      </c>
      <c r="K6" s="31">
        <f t="shared" ref="K6:K17" si="2">I6-J6</f>
        <v>-4.9999999999994493E-4</v>
      </c>
      <c r="L6" s="31">
        <f t="shared" ref="L6:L17" si="3">(I6+J6)/2</f>
        <v>1.8671500000000001</v>
      </c>
      <c r="M6" s="27">
        <f t="shared" ref="M6:M17" si="4">L6-G6</f>
        <v>0.86520000000000019</v>
      </c>
      <c r="N6" s="26">
        <v>1.8168</v>
      </c>
      <c r="O6" s="26">
        <v>1.8164</v>
      </c>
      <c r="P6" s="26">
        <f t="shared" ref="P6:P17" si="5">N6-O6</f>
        <v>3.9999999999995595E-4</v>
      </c>
      <c r="Q6" s="26">
        <f t="shared" ref="Q6:Q17" si="6">(N6+O6)/2</f>
        <v>1.8166</v>
      </c>
      <c r="R6" s="27">
        <f t="shared" ref="R6:R17" si="7">Q6-G6</f>
        <v>0.8146500000000001</v>
      </c>
      <c r="S6" s="31">
        <f t="shared" ref="S6:S17" si="8">H6-L6</f>
        <v>1.4783499999999998</v>
      </c>
      <c r="T6" s="31">
        <f t="shared" ref="T6:T17" si="9">M6</f>
        <v>0.86520000000000019</v>
      </c>
      <c r="U6" s="31">
        <f t="shared" ref="U6:U17" si="10">M6-R6</f>
        <v>5.0550000000000095E-2</v>
      </c>
      <c r="V6" s="31">
        <f t="shared" ref="V6:V18" si="11">R6</f>
        <v>0.8146500000000001</v>
      </c>
      <c r="W6" s="27">
        <f t="shared" ref="W6:W17" si="12">H6-G6</f>
        <v>2.34355</v>
      </c>
      <c r="X6" s="31">
        <f t="shared" ref="X6:X17" si="13">(S6/W6)*100</f>
        <v>63.081649634102099</v>
      </c>
      <c r="Y6" s="31">
        <f t="shared" ref="Y6:Y17" si="14">(U6/W6)*100</f>
        <v>2.1569840626400163</v>
      </c>
      <c r="Z6" s="31">
        <f t="shared" ref="Z6:Z17" si="15">(V6/W6)*100</f>
        <v>34.76136630325788</v>
      </c>
    </row>
    <row r="7" spans="1:26">
      <c r="B7" t="s">
        <v>52</v>
      </c>
      <c r="C7" s="7" t="s">
        <v>39</v>
      </c>
      <c r="D7" s="26">
        <v>0.96050000000000002</v>
      </c>
      <c r="E7" s="31">
        <v>0.96040000000000003</v>
      </c>
      <c r="F7" s="31">
        <f t="shared" si="0"/>
        <v>9.9999999999988987E-5</v>
      </c>
      <c r="G7" s="27">
        <f t="shared" si="1"/>
        <v>0.96045000000000003</v>
      </c>
      <c r="H7" s="27">
        <v>4.7720000000000002</v>
      </c>
      <c r="I7" s="31">
        <v>2.3079999999999998</v>
      </c>
      <c r="J7" s="31">
        <v>2.3075999999999999</v>
      </c>
      <c r="K7" s="31">
        <f t="shared" si="2"/>
        <v>3.9999999999995595E-4</v>
      </c>
      <c r="L7" s="31">
        <f t="shared" si="3"/>
        <v>2.3077999999999999</v>
      </c>
      <c r="M7" s="27">
        <f t="shared" si="4"/>
        <v>1.3473499999999998</v>
      </c>
      <c r="N7" s="26">
        <v>2.2277</v>
      </c>
      <c r="O7" s="26">
        <v>2.2273000000000001</v>
      </c>
      <c r="P7" s="26">
        <f t="shared" si="5"/>
        <v>3.9999999999995595E-4</v>
      </c>
      <c r="Q7" s="26">
        <f t="shared" si="6"/>
        <v>2.2275</v>
      </c>
      <c r="R7" s="27">
        <f t="shared" si="7"/>
        <v>1.26705</v>
      </c>
      <c r="S7" s="31">
        <f t="shared" si="8"/>
        <v>2.4642000000000004</v>
      </c>
      <c r="T7" s="31">
        <f t="shared" si="9"/>
        <v>1.3473499999999998</v>
      </c>
      <c r="U7" s="31">
        <f t="shared" si="10"/>
        <v>8.0299999999999816E-2</v>
      </c>
      <c r="V7" s="31">
        <f t="shared" si="11"/>
        <v>1.26705</v>
      </c>
      <c r="W7" s="27">
        <f t="shared" si="12"/>
        <v>3.8115500000000004</v>
      </c>
      <c r="X7" s="31">
        <f t="shared" si="13"/>
        <v>64.650863821804776</v>
      </c>
      <c r="Y7" s="31">
        <f t="shared" si="14"/>
        <v>2.1067544699662819</v>
      </c>
      <c r="Z7" s="31">
        <f t="shared" si="15"/>
        <v>33.242381708228933</v>
      </c>
    </row>
    <row r="8" spans="1:26">
      <c r="B8" t="s">
        <v>53</v>
      </c>
      <c r="C8" s="7" t="s">
        <v>40</v>
      </c>
      <c r="D8" s="32">
        <v>0.98680000000000001</v>
      </c>
      <c r="E8" s="31">
        <v>0.98650000000000004</v>
      </c>
      <c r="F8" s="31">
        <f t="shared" si="0"/>
        <v>2.9999999999996696E-4</v>
      </c>
      <c r="G8" s="27">
        <f t="shared" si="1"/>
        <v>0.98665000000000003</v>
      </c>
      <c r="H8" s="27">
        <v>3.6823999999999999</v>
      </c>
      <c r="I8" s="31">
        <v>1.9514</v>
      </c>
      <c r="J8" s="31">
        <v>1.9515</v>
      </c>
      <c r="K8" s="31">
        <f t="shared" si="2"/>
        <v>-9.9999999999988987E-5</v>
      </c>
      <c r="L8" s="31">
        <f t="shared" si="3"/>
        <v>1.9514499999999999</v>
      </c>
      <c r="M8" s="27">
        <f t="shared" si="4"/>
        <v>0.96479999999999988</v>
      </c>
      <c r="N8" s="26">
        <v>1.8894</v>
      </c>
      <c r="O8" s="26">
        <v>1.8891</v>
      </c>
      <c r="P8" s="26">
        <f t="shared" si="5"/>
        <v>2.9999999999996696E-4</v>
      </c>
      <c r="Q8" s="26">
        <f t="shared" si="6"/>
        <v>1.8892500000000001</v>
      </c>
      <c r="R8" s="27">
        <f t="shared" si="7"/>
        <v>0.90260000000000007</v>
      </c>
      <c r="S8" s="31">
        <f t="shared" si="8"/>
        <v>1.73095</v>
      </c>
      <c r="T8" s="31">
        <f t="shared" si="9"/>
        <v>0.96479999999999988</v>
      </c>
      <c r="U8" s="31">
        <f t="shared" si="10"/>
        <v>6.2199999999999811E-2</v>
      </c>
      <c r="V8" s="31">
        <f t="shared" si="11"/>
        <v>0.90260000000000007</v>
      </c>
      <c r="W8" s="27">
        <f t="shared" si="12"/>
        <v>2.6957499999999999</v>
      </c>
      <c r="X8" s="31">
        <f t="shared" si="13"/>
        <v>64.2103310766948</v>
      </c>
      <c r="Y8" s="31">
        <f t="shared" si="14"/>
        <v>2.3073356208847189</v>
      </c>
      <c r="Z8" s="31">
        <f t="shared" si="15"/>
        <v>33.482333302420479</v>
      </c>
    </row>
    <row r="9" spans="1:26">
      <c r="B9" t="s">
        <v>54</v>
      </c>
      <c r="C9" s="7" t="s">
        <v>41</v>
      </c>
      <c r="D9" s="32">
        <v>1.0083</v>
      </c>
      <c r="E9" s="31">
        <v>1.0085</v>
      </c>
      <c r="F9" s="31">
        <f t="shared" si="0"/>
        <v>-1.9999999999997797E-4</v>
      </c>
      <c r="G9" s="27">
        <f t="shared" si="1"/>
        <v>1.0084</v>
      </c>
      <c r="H9" s="27">
        <v>3.5299</v>
      </c>
      <c r="I9" s="31">
        <v>1.9080999999999999</v>
      </c>
      <c r="J9" s="31">
        <v>1.9083000000000001</v>
      </c>
      <c r="K9" s="31">
        <f t="shared" si="2"/>
        <v>-2.0000000000020002E-4</v>
      </c>
      <c r="L9" s="31">
        <f t="shared" si="3"/>
        <v>1.9081999999999999</v>
      </c>
      <c r="M9" s="27">
        <f t="shared" si="4"/>
        <v>0.89979999999999993</v>
      </c>
      <c r="N9" s="26">
        <v>1.8487</v>
      </c>
      <c r="O9" s="26">
        <v>1.8489</v>
      </c>
      <c r="P9" s="26">
        <f t="shared" si="5"/>
        <v>-1.9999999999997797E-4</v>
      </c>
      <c r="Q9" s="26">
        <f t="shared" si="6"/>
        <v>1.8488</v>
      </c>
      <c r="R9" s="27">
        <f t="shared" si="7"/>
        <v>0.84040000000000004</v>
      </c>
      <c r="S9" s="31">
        <f t="shared" si="8"/>
        <v>1.6217000000000001</v>
      </c>
      <c r="T9" s="31">
        <f t="shared" si="9"/>
        <v>0.89979999999999993</v>
      </c>
      <c r="U9" s="31">
        <f t="shared" si="10"/>
        <v>5.9399999999999897E-2</v>
      </c>
      <c r="V9" s="31">
        <f t="shared" si="11"/>
        <v>0.84040000000000004</v>
      </c>
      <c r="W9" s="27">
        <f t="shared" si="12"/>
        <v>2.5215000000000001</v>
      </c>
      <c r="X9" s="31">
        <f t="shared" si="13"/>
        <v>64.314891929407096</v>
      </c>
      <c r="Y9" s="31">
        <f t="shared" si="14"/>
        <v>2.3557406305770332</v>
      </c>
      <c r="Z9" s="31">
        <f t="shared" si="15"/>
        <v>33.329367440015858</v>
      </c>
    </row>
    <row r="10" spans="1:26">
      <c r="B10" t="s">
        <v>55</v>
      </c>
      <c r="C10" s="7" t="s">
        <v>42</v>
      </c>
      <c r="D10" s="32">
        <v>1.0103</v>
      </c>
      <c r="E10" s="31">
        <v>1.0103</v>
      </c>
      <c r="F10" s="31">
        <f t="shared" si="0"/>
        <v>0</v>
      </c>
      <c r="G10" s="27">
        <f t="shared" si="1"/>
        <v>1.0103</v>
      </c>
      <c r="H10" s="27">
        <v>4.0041000000000002</v>
      </c>
      <c r="I10" s="31">
        <v>2.0604</v>
      </c>
      <c r="J10" s="31">
        <v>2.0598999999999998</v>
      </c>
      <c r="K10" s="31">
        <f t="shared" si="2"/>
        <v>5.0000000000016698E-4</v>
      </c>
      <c r="L10" s="31">
        <f t="shared" si="3"/>
        <v>2.0601500000000001</v>
      </c>
      <c r="M10" s="27">
        <f t="shared" si="4"/>
        <v>1.0498500000000002</v>
      </c>
      <c r="N10" s="26">
        <v>1.9913000000000001</v>
      </c>
      <c r="O10" s="26">
        <v>1.9910000000000001</v>
      </c>
      <c r="P10" s="26">
        <f t="shared" si="5"/>
        <v>2.9999999999996696E-4</v>
      </c>
      <c r="Q10" s="26">
        <f t="shared" si="6"/>
        <v>1.9911500000000002</v>
      </c>
      <c r="R10" s="27">
        <f t="shared" si="7"/>
        <v>0.98085000000000022</v>
      </c>
      <c r="S10" s="31">
        <f t="shared" si="8"/>
        <v>1.9439500000000001</v>
      </c>
      <c r="T10" s="31">
        <f t="shared" si="9"/>
        <v>1.0498500000000002</v>
      </c>
      <c r="U10" s="31">
        <f t="shared" si="10"/>
        <v>6.899999999999995E-2</v>
      </c>
      <c r="V10" s="31">
        <f t="shared" si="11"/>
        <v>0.98085000000000022</v>
      </c>
      <c r="W10" s="27">
        <f t="shared" si="12"/>
        <v>2.9938000000000002</v>
      </c>
      <c r="X10" s="31">
        <f t="shared" si="13"/>
        <v>64.932527222927376</v>
      </c>
      <c r="Y10" s="31">
        <f t="shared" si="14"/>
        <v>2.3047631772329464</v>
      </c>
      <c r="Z10" s="31">
        <f t="shared" si="15"/>
        <v>32.762709599839674</v>
      </c>
    </row>
    <row r="11" spans="1:26">
      <c r="B11" t="s">
        <v>56</v>
      </c>
      <c r="C11" s="7" t="s">
        <v>43</v>
      </c>
      <c r="D11" s="32">
        <v>0.98719999999999997</v>
      </c>
      <c r="E11" s="31">
        <v>0.98750000000000004</v>
      </c>
      <c r="F11" s="31">
        <f t="shared" si="0"/>
        <v>-3.0000000000007798E-4</v>
      </c>
      <c r="G11" s="27">
        <f t="shared" si="1"/>
        <v>0.98734999999999995</v>
      </c>
      <c r="H11" s="27">
        <v>5.2495000000000003</v>
      </c>
      <c r="I11" s="31">
        <v>2.6000999999999999</v>
      </c>
      <c r="J11" s="31">
        <v>2.5998999999999999</v>
      </c>
      <c r="K11" s="31">
        <f t="shared" si="2"/>
        <v>1.9999999999997797E-4</v>
      </c>
      <c r="L11" s="31">
        <f t="shared" si="3"/>
        <v>2.5999999999999996</v>
      </c>
      <c r="M11" s="27">
        <f t="shared" si="4"/>
        <v>1.6126499999999997</v>
      </c>
      <c r="N11" s="26">
        <v>2.5059999999999998</v>
      </c>
      <c r="O11" s="26">
        <v>2.5062000000000002</v>
      </c>
      <c r="P11" s="26">
        <f t="shared" si="5"/>
        <v>-2.0000000000042206E-4</v>
      </c>
      <c r="Q11" s="26">
        <f t="shared" si="6"/>
        <v>2.5061</v>
      </c>
      <c r="R11" s="27">
        <f t="shared" si="7"/>
        <v>1.51875</v>
      </c>
      <c r="S11" s="31">
        <f t="shared" si="8"/>
        <v>2.6495000000000006</v>
      </c>
      <c r="T11" s="31">
        <f t="shared" si="9"/>
        <v>1.6126499999999997</v>
      </c>
      <c r="U11" s="31">
        <f t="shared" si="10"/>
        <v>9.389999999999965E-2</v>
      </c>
      <c r="V11" s="31">
        <f t="shared" si="11"/>
        <v>1.51875</v>
      </c>
      <c r="W11" s="27">
        <f t="shared" si="12"/>
        <v>4.2621500000000001</v>
      </c>
      <c r="X11" s="31">
        <f t="shared" si="13"/>
        <v>62.163462102460045</v>
      </c>
      <c r="Y11" s="31">
        <f t="shared" si="14"/>
        <v>2.2031134521309585</v>
      </c>
      <c r="Z11" s="31">
        <f t="shared" si="15"/>
        <v>35.633424445409005</v>
      </c>
    </row>
    <row r="12" spans="1:26">
      <c r="B12" t="s">
        <v>57</v>
      </c>
      <c r="C12" s="7" t="s">
        <v>44</v>
      </c>
      <c r="D12" s="32">
        <v>1.0266</v>
      </c>
      <c r="E12" s="31">
        <v>1.0266</v>
      </c>
      <c r="F12" s="31">
        <f t="shared" si="0"/>
        <v>0</v>
      </c>
      <c r="G12" s="27">
        <f t="shared" si="1"/>
        <v>1.0266</v>
      </c>
      <c r="H12" s="27">
        <v>4.0290999999999997</v>
      </c>
      <c r="I12" s="31">
        <v>2.2136</v>
      </c>
      <c r="J12" s="31">
        <v>2.2136</v>
      </c>
      <c r="K12" s="31">
        <f t="shared" si="2"/>
        <v>0</v>
      </c>
      <c r="L12" s="31">
        <f t="shared" si="3"/>
        <v>2.2136</v>
      </c>
      <c r="M12" s="27">
        <f t="shared" si="4"/>
        <v>1.1870000000000001</v>
      </c>
      <c r="N12" s="26">
        <v>2.1472000000000002</v>
      </c>
      <c r="O12" s="26">
        <v>2.1467000000000001</v>
      </c>
      <c r="P12" s="26">
        <f t="shared" si="5"/>
        <v>5.0000000000016698E-4</v>
      </c>
      <c r="Q12" s="26">
        <f t="shared" si="6"/>
        <v>2.1469500000000004</v>
      </c>
      <c r="R12" s="27">
        <f t="shared" si="7"/>
        <v>1.1203500000000004</v>
      </c>
      <c r="S12" s="31">
        <f t="shared" si="8"/>
        <v>1.8154999999999997</v>
      </c>
      <c r="T12" s="31">
        <f t="shared" si="9"/>
        <v>1.1870000000000001</v>
      </c>
      <c r="U12" s="31">
        <f t="shared" si="10"/>
        <v>6.6649999999999654E-2</v>
      </c>
      <c r="V12" s="31">
        <f t="shared" si="11"/>
        <v>1.1203500000000004</v>
      </c>
      <c r="W12" s="27">
        <f t="shared" si="12"/>
        <v>3.0024999999999995</v>
      </c>
      <c r="X12" s="31">
        <f t="shared" si="13"/>
        <v>60.466278101582013</v>
      </c>
      <c r="Y12" s="31">
        <f t="shared" si="14"/>
        <v>2.2198168193172245</v>
      </c>
      <c r="Z12" s="31">
        <f t="shared" si="15"/>
        <v>37.31390507910077</v>
      </c>
    </row>
    <row r="13" spans="1:26">
      <c r="B13" t="s">
        <v>58</v>
      </c>
      <c r="C13" s="7" t="s">
        <v>45</v>
      </c>
      <c r="D13" s="32">
        <v>0.99390000000000001</v>
      </c>
      <c r="E13" s="31">
        <v>0.99419999999999997</v>
      </c>
      <c r="F13" s="31">
        <f t="shared" ref="F13:F17" si="16">D13-E13</f>
        <v>-2.9999999999996696E-4</v>
      </c>
      <c r="G13" s="27">
        <f t="shared" si="1"/>
        <v>0.99404999999999999</v>
      </c>
      <c r="H13" s="27">
        <v>5.7504999999999997</v>
      </c>
      <c r="I13" s="31">
        <v>2.9571000000000001</v>
      </c>
      <c r="J13" s="31">
        <v>2.9571999999999998</v>
      </c>
      <c r="K13" s="31">
        <f t="shared" si="2"/>
        <v>-9.9999999999766942E-5</v>
      </c>
      <c r="L13" s="31">
        <f t="shared" si="3"/>
        <v>2.9571499999999999</v>
      </c>
      <c r="M13" s="27">
        <f t="shared" si="4"/>
        <v>1.9630999999999998</v>
      </c>
      <c r="N13" s="26">
        <v>2.8580999999999999</v>
      </c>
      <c r="O13" s="26">
        <v>2.8582999999999998</v>
      </c>
      <c r="P13" s="26">
        <f t="shared" si="5"/>
        <v>-1.9999999999997797E-4</v>
      </c>
      <c r="Q13" s="26">
        <f t="shared" si="6"/>
        <v>2.8582000000000001</v>
      </c>
      <c r="R13" s="27">
        <f t="shared" si="7"/>
        <v>1.86415</v>
      </c>
      <c r="S13" s="31">
        <f t="shared" si="8"/>
        <v>2.7933499999999998</v>
      </c>
      <c r="T13" s="31">
        <f t="shared" si="9"/>
        <v>1.9630999999999998</v>
      </c>
      <c r="U13" s="31">
        <f t="shared" si="10"/>
        <v>9.8949999999999871E-2</v>
      </c>
      <c r="V13" s="31">
        <f t="shared" si="11"/>
        <v>1.86415</v>
      </c>
      <c r="W13" s="27">
        <f t="shared" si="12"/>
        <v>4.7564500000000001</v>
      </c>
      <c r="X13" s="31">
        <f t="shared" si="13"/>
        <v>58.727622491564077</v>
      </c>
      <c r="Y13" s="31">
        <f t="shared" si="14"/>
        <v>2.0803330214760982</v>
      </c>
      <c r="Z13" s="31">
        <f t="shared" si="15"/>
        <v>39.192044486959809</v>
      </c>
    </row>
    <row r="14" spans="1:26">
      <c r="B14" t="s">
        <v>59</v>
      </c>
      <c r="C14" s="7" t="s">
        <v>46</v>
      </c>
      <c r="D14" s="32">
        <v>1.0133000000000001</v>
      </c>
      <c r="E14" s="31">
        <v>1.0127999999999999</v>
      </c>
      <c r="F14" s="31">
        <f t="shared" si="16"/>
        <v>5.0000000000016698E-4</v>
      </c>
      <c r="G14" s="27">
        <f t="shared" si="1"/>
        <v>1.01305</v>
      </c>
      <c r="H14" s="27">
        <v>4.0731000000000002</v>
      </c>
      <c r="I14" s="31">
        <v>2.3248000000000002</v>
      </c>
      <c r="J14" s="31">
        <v>2.3248000000000002</v>
      </c>
      <c r="K14" s="31">
        <f t="shared" si="2"/>
        <v>0</v>
      </c>
      <c r="L14" s="31">
        <f t="shared" si="3"/>
        <v>2.3248000000000002</v>
      </c>
      <c r="M14" s="27">
        <f t="shared" si="4"/>
        <v>1.3117500000000002</v>
      </c>
      <c r="N14" s="26">
        <v>2.2583000000000002</v>
      </c>
      <c r="O14" s="26">
        <v>2.2584</v>
      </c>
      <c r="P14" s="26">
        <f t="shared" si="5"/>
        <v>-9.9999999999766942E-5</v>
      </c>
      <c r="Q14" s="26">
        <f t="shared" si="6"/>
        <v>2.2583500000000001</v>
      </c>
      <c r="R14" s="27">
        <f t="shared" si="7"/>
        <v>1.2453000000000001</v>
      </c>
      <c r="S14" s="31">
        <f t="shared" si="8"/>
        <v>1.7483</v>
      </c>
      <c r="T14" s="31">
        <f t="shared" si="9"/>
        <v>1.3117500000000002</v>
      </c>
      <c r="U14" s="31">
        <f t="shared" si="10"/>
        <v>6.645000000000012E-2</v>
      </c>
      <c r="V14" s="31">
        <f t="shared" si="11"/>
        <v>1.2453000000000001</v>
      </c>
      <c r="W14" s="27">
        <f t="shared" si="12"/>
        <v>3.0600500000000004</v>
      </c>
      <c r="X14" s="31">
        <f t="shared" si="13"/>
        <v>57.133053381480693</v>
      </c>
      <c r="Y14" s="31">
        <f t="shared" si="14"/>
        <v>2.1715331448832571</v>
      </c>
      <c r="Z14" s="31">
        <f t="shared" si="15"/>
        <v>40.695413473636052</v>
      </c>
    </row>
    <row r="15" spans="1:26">
      <c r="B15" t="s">
        <v>60</v>
      </c>
      <c r="C15" s="7" t="s">
        <v>47</v>
      </c>
      <c r="D15" s="32">
        <v>0.99160000000000004</v>
      </c>
      <c r="E15" s="31">
        <v>0.99129999999999996</v>
      </c>
      <c r="F15" s="31">
        <f t="shared" si="16"/>
        <v>3.0000000000007798E-4</v>
      </c>
      <c r="G15" s="27">
        <f t="shared" si="1"/>
        <v>0.99144999999999994</v>
      </c>
      <c r="H15" s="27">
        <v>4.3472999999999997</v>
      </c>
      <c r="I15" s="31">
        <v>2.4986000000000002</v>
      </c>
      <c r="J15" s="31">
        <v>2.4986999999999999</v>
      </c>
      <c r="K15" s="31">
        <f t="shared" si="2"/>
        <v>-9.9999999999766942E-5</v>
      </c>
      <c r="L15" s="31">
        <f t="shared" si="3"/>
        <v>2.49865</v>
      </c>
      <c r="M15" s="27">
        <f t="shared" si="4"/>
        <v>1.5072000000000001</v>
      </c>
      <c r="N15" s="26">
        <v>2.4224999999999999</v>
      </c>
      <c r="O15" s="26">
        <v>2.4224000000000001</v>
      </c>
      <c r="P15" s="26">
        <f t="shared" si="5"/>
        <v>9.9999999999766942E-5</v>
      </c>
      <c r="Q15" s="26">
        <f t="shared" si="6"/>
        <v>2.42245</v>
      </c>
      <c r="R15" s="27">
        <f t="shared" si="7"/>
        <v>1.431</v>
      </c>
      <c r="S15" s="31">
        <f t="shared" si="8"/>
        <v>1.8486499999999997</v>
      </c>
      <c r="T15" s="31">
        <f t="shared" si="9"/>
        <v>1.5072000000000001</v>
      </c>
      <c r="U15" s="31">
        <f t="shared" si="10"/>
        <v>7.6200000000000045E-2</v>
      </c>
      <c r="V15" s="31">
        <f t="shared" si="11"/>
        <v>1.431</v>
      </c>
      <c r="W15" s="27">
        <f t="shared" si="12"/>
        <v>3.3558499999999998</v>
      </c>
      <c r="X15" s="31">
        <f t="shared" si="13"/>
        <v>55.087384716241786</v>
      </c>
      <c r="Y15" s="31">
        <f t="shared" si="14"/>
        <v>2.2706616803492423</v>
      </c>
      <c r="Z15" s="31">
        <f t="shared" si="15"/>
        <v>42.641953603408979</v>
      </c>
    </row>
    <row r="16" spans="1:26">
      <c r="B16" t="s">
        <v>61</v>
      </c>
      <c r="C16" s="7" t="s">
        <v>48</v>
      </c>
      <c r="D16" s="32">
        <v>0.99329999999999996</v>
      </c>
      <c r="E16" s="31">
        <v>0.99299999999999999</v>
      </c>
      <c r="F16" s="31">
        <f t="shared" si="16"/>
        <v>2.9999999999996696E-4</v>
      </c>
      <c r="G16" s="27">
        <f t="shared" si="1"/>
        <v>0.99314999999999998</v>
      </c>
      <c r="H16" s="27">
        <v>4.8259999999999996</v>
      </c>
      <c r="I16" s="31">
        <v>2.8809</v>
      </c>
      <c r="J16" s="31">
        <v>2.8805000000000001</v>
      </c>
      <c r="K16" s="31">
        <f t="shared" si="2"/>
        <v>3.9999999999995595E-4</v>
      </c>
      <c r="L16" s="31">
        <f t="shared" si="3"/>
        <v>2.8807</v>
      </c>
      <c r="M16" s="27">
        <f t="shared" si="4"/>
        <v>1.8875500000000001</v>
      </c>
      <c r="N16" s="26">
        <v>2.7894000000000001</v>
      </c>
      <c r="O16" s="26">
        <v>2.7896000000000001</v>
      </c>
      <c r="P16" s="26">
        <f t="shared" si="5"/>
        <v>-1.9999999999997797E-4</v>
      </c>
      <c r="Q16" s="26">
        <f t="shared" si="6"/>
        <v>2.7895000000000003</v>
      </c>
      <c r="R16" s="27">
        <f t="shared" si="7"/>
        <v>1.7963500000000003</v>
      </c>
      <c r="S16" s="31">
        <f t="shared" si="8"/>
        <v>1.9452999999999996</v>
      </c>
      <c r="T16" s="31">
        <f t="shared" si="9"/>
        <v>1.8875500000000001</v>
      </c>
      <c r="U16" s="31">
        <f t="shared" si="10"/>
        <v>9.1199999999999726E-2</v>
      </c>
      <c r="V16" s="31">
        <f t="shared" si="11"/>
        <v>1.7963500000000003</v>
      </c>
      <c r="W16" s="27">
        <f t="shared" si="12"/>
        <v>3.8328499999999996</v>
      </c>
      <c r="X16" s="31">
        <f t="shared" si="13"/>
        <v>50.753355857912517</v>
      </c>
      <c r="Y16" s="31">
        <f t="shared" si="14"/>
        <v>2.3794304499262879</v>
      </c>
      <c r="Z16" s="31">
        <f t="shared" si="15"/>
        <v>46.867213692161194</v>
      </c>
    </row>
    <row r="17" spans="2:26">
      <c r="B17" t="s">
        <v>62</v>
      </c>
      <c r="C17" s="7" t="s">
        <v>49</v>
      </c>
      <c r="D17" s="32">
        <v>0.97709999999999997</v>
      </c>
      <c r="E17" s="31">
        <v>0.9768</v>
      </c>
      <c r="F17" s="31">
        <f t="shared" si="16"/>
        <v>2.9999999999996696E-4</v>
      </c>
      <c r="G17" s="27">
        <f t="shared" si="1"/>
        <v>0.97694999999999999</v>
      </c>
      <c r="H17" s="27">
        <v>4.9055999999999997</v>
      </c>
      <c r="I17" s="31">
        <v>3.073</v>
      </c>
      <c r="J17" s="31">
        <v>3.0733000000000001</v>
      </c>
      <c r="K17" s="31">
        <f t="shared" si="2"/>
        <v>-3.00000000000189E-4</v>
      </c>
      <c r="L17" s="31">
        <f t="shared" si="3"/>
        <v>3.07315</v>
      </c>
      <c r="M17" s="27">
        <f t="shared" si="4"/>
        <v>2.0962000000000001</v>
      </c>
      <c r="N17" s="26">
        <v>2.9903</v>
      </c>
      <c r="O17" s="26">
        <v>2.9908000000000001</v>
      </c>
      <c r="P17" s="26">
        <f t="shared" si="5"/>
        <v>-5.0000000000016698E-4</v>
      </c>
      <c r="Q17" s="26">
        <f t="shared" si="6"/>
        <v>2.9905499999999998</v>
      </c>
      <c r="R17" s="27">
        <f t="shared" si="7"/>
        <v>2.0135999999999998</v>
      </c>
      <c r="S17" s="31">
        <f t="shared" si="8"/>
        <v>1.8324499999999997</v>
      </c>
      <c r="T17" s="31">
        <f t="shared" si="9"/>
        <v>2.0962000000000001</v>
      </c>
      <c r="U17" s="31">
        <f t="shared" si="10"/>
        <v>8.2600000000000229E-2</v>
      </c>
      <c r="V17" s="31">
        <f t="shared" si="11"/>
        <v>2.0135999999999998</v>
      </c>
      <c r="W17" s="27">
        <f t="shared" si="12"/>
        <v>3.9286499999999998</v>
      </c>
      <c r="X17" s="31">
        <f t="shared" si="13"/>
        <v>46.64324895320275</v>
      </c>
      <c r="Y17" s="31">
        <f t="shared" si="14"/>
        <v>2.1025034044773712</v>
      </c>
      <c r="Z17" s="31">
        <f t="shared" si="15"/>
        <v>51.254247642319882</v>
      </c>
    </row>
    <row r="18" spans="2:26">
      <c r="D18" s="32"/>
      <c r="E18" s="31"/>
      <c r="F18" s="31"/>
      <c r="G18" s="27"/>
      <c r="H18" s="27"/>
      <c r="I18" s="31"/>
      <c r="J18" s="31"/>
      <c r="K18" s="31"/>
      <c r="L18" s="31"/>
      <c r="M18" s="27"/>
      <c r="N18" s="26"/>
      <c r="O18" s="26"/>
      <c r="P18" s="26"/>
      <c r="Q18" s="26"/>
      <c r="R18" s="27"/>
      <c r="S18" s="31"/>
      <c r="T18" s="31"/>
      <c r="U18" s="31"/>
      <c r="V18" s="31"/>
      <c r="W18" s="27"/>
      <c r="X18" s="31"/>
      <c r="Y18" s="31"/>
      <c r="Z18" s="31"/>
    </row>
    <row r="19" spans="2:26">
      <c r="D19" s="26"/>
      <c r="E19" s="31"/>
      <c r="F19" s="31"/>
      <c r="G19" s="27"/>
      <c r="H19" s="27"/>
      <c r="I19" s="31"/>
      <c r="J19" s="31"/>
      <c r="K19" s="31"/>
      <c r="L19" s="31"/>
      <c r="M19" s="27"/>
      <c r="N19" s="26"/>
      <c r="O19" s="26"/>
      <c r="P19" s="26"/>
      <c r="Q19" s="26"/>
      <c r="R19" s="27"/>
      <c r="S19" s="31"/>
      <c r="T19" s="31"/>
      <c r="U19" s="31"/>
      <c r="V19" s="31"/>
      <c r="W19" s="27"/>
      <c r="X19" s="31"/>
      <c r="Y19" s="31"/>
      <c r="Z19" s="31"/>
    </row>
    <row r="20" spans="2:26">
      <c r="D20" s="26"/>
      <c r="E20" s="31"/>
      <c r="F20" s="31"/>
      <c r="G20" s="27"/>
      <c r="H20" s="27"/>
      <c r="I20" s="31"/>
      <c r="J20" s="31"/>
      <c r="K20" s="31"/>
      <c r="L20" s="31"/>
      <c r="M20" s="27"/>
      <c r="N20" s="26"/>
      <c r="O20" s="26"/>
      <c r="P20" s="26"/>
      <c r="Q20" s="26"/>
      <c r="R20" s="27"/>
      <c r="S20" s="31"/>
      <c r="T20" s="31"/>
      <c r="U20" s="31"/>
      <c r="V20" s="31"/>
      <c r="W20" s="27"/>
      <c r="X20" s="31"/>
      <c r="Y20" s="31"/>
      <c r="Z20" s="31"/>
    </row>
    <row r="21" spans="2:26">
      <c r="D21" s="26"/>
      <c r="E21" s="31"/>
      <c r="F21" s="31"/>
      <c r="G21" s="27"/>
      <c r="H21" s="27"/>
      <c r="I21" s="31"/>
      <c r="J21" s="31"/>
      <c r="K21" s="31"/>
      <c r="L21" s="31"/>
      <c r="M21" s="27"/>
      <c r="N21" s="26"/>
      <c r="O21" s="26"/>
      <c r="P21" s="26"/>
      <c r="Q21" s="26"/>
      <c r="R21" s="27"/>
      <c r="S21" s="31"/>
      <c r="T21" s="31"/>
      <c r="U21" s="31"/>
      <c r="V21" s="31"/>
      <c r="W21" s="27"/>
      <c r="X21" s="31"/>
      <c r="Y21" s="31"/>
      <c r="Z21" s="31"/>
    </row>
  </sheetData>
  <mergeCells count="5">
    <mergeCell ref="D1:G1"/>
    <mergeCell ref="I1:L1"/>
    <mergeCell ref="I2:L2"/>
    <mergeCell ref="N1:Q1"/>
    <mergeCell ref="N2:Q2"/>
  </mergeCells>
  <phoneticPr fontId="6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125" workbookViewId="0">
      <selection activeCell="H4" sqref="H4:H16"/>
    </sheetView>
  </sheetViews>
  <sheetFormatPr baseColWidth="10" defaultColWidth="8.83203125" defaultRowHeight="14" x14ac:dyDescent="0"/>
  <cols>
    <col min="1" max="1" width="16.5" bestFit="1" customWidth="1"/>
    <col min="2" max="2" width="12.5" customWidth="1"/>
    <col min="3" max="3" width="13.33203125" customWidth="1"/>
  </cols>
  <sheetData>
    <row r="1" spans="1:9">
      <c r="A1" s="22" t="s">
        <v>64</v>
      </c>
      <c r="B1" s="23"/>
      <c r="C1" s="23"/>
      <c r="D1" s="23"/>
      <c r="E1" s="23"/>
      <c r="F1" s="23"/>
      <c r="G1" s="23"/>
      <c r="H1" s="23"/>
      <c r="I1" s="24"/>
    </row>
    <row r="2" spans="1:9">
      <c r="A2" s="18" t="s">
        <v>22</v>
      </c>
      <c r="B2" s="20" t="s">
        <v>16</v>
      </c>
      <c r="C2" s="20" t="s">
        <v>23</v>
      </c>
      <c r="D2" s="20" t="s">
        <v>24</v>
      </c>
      <c r="E2" s="20" t="s">
        <v>72</v>
      </c>
      <c r="F2" s="20" t="s">
        <v>18</v>
      </c>
      <c r="G2" s="20" t="s">
        <v>19</v>
      </c>
      <c r="H2" s="20" t="s">
        <v>71</v>
      </c>
      <c r="I2" s="25" t="s">
        <v>20</v>
      </c>
    </row>
    <row r="3" spans="1:9">
      <c r="A3" s="18" t="s">
        <v>25</v>
      </c>
      <c r="B3" s="33" t="s">
        <v>7</v>
      </c>
      <c r="C3" s="33" t="s">
        <v>7</v>
      </c>
      <c r="D3" s="33" t="s">
        <v>7</v>
      </c>
      <c r="E3" s="33" t="s">
        <v>7</v>
      </c>
      <c r="F3" s="33" t="s">
        <v>7</v>
      </c>
      <c r="G3" s="14"/>
      <c r="H3" s="14"/>
      <c r="I3" s="7"/>
    </row>
    <row r="4" spans="1:9">
      <c r="A4" s="28" t="s">
        <v>26</v>
      </c>
      <c r="B4" s="34">
        <v>1.7131000000000001</v>
      </c>
      <c r="C4" s="34">
        <f>'RAW DATA'!T5</f>
        <v>0.74375000000000013</v>
      </c>
      <c r="D4" s="34">
        <f>'RAW DATA'!U5</f>
        <v>4.9250000000000016E-2</v>
      </c>
      <c r="E4" s="34">
        <f>'RAW DATA'!V5</f>
        <v>0.69450000000000012</v>
      </c>
      <c r="F4" s="34">
        <f>'RAW DATA'!W5</f>
        <v>2.4568500000000002</v>
      </c>
      <c r="G4" s="34">
        <f>'RAW DATA'!X5</f>
        <v>69.727496591163472</v>
      </c>
      <c r="H4" s="34">
        <f>'RAW DATA'!Z5</f>
        <v>28.267904023444657</v>
      </c>
      <c r="I4" s="35">
        <f>'RAW DATA'!Y5</f>
        <v>2.004599385391864</v>
      </c>
    </row>
    <row r="5" spans="1:9">
      <c r="A5" s="28" t="s">
        <v>27</v>
      </c>
      <c r="B5" s="34">
        <v>1.4783499999999998</v>
      </c>
      <c r="C5" s="34">
        <f>'RAW DATA'!T6</f>
        <v>0.86520000000000019</v>
      </c>
      <c r="D5" s="34">
        <f>'RAW DATA'!U6</f>
        <v>5.0550000000000095E-2</v>
      </c>
      <c r="E5" s="34">
        <f>'RAW DATA'!V6</f>
        <v>0.8146500000000001</v>
      </c>
      <c r="F5" s="34">
        <f>'RAW DATA'!W6</f>
        <v>2.34355</v>
      </c>
      <c r="G5" s="34">
        <f>'RAW DATA'!X6</f>
        <v>63.081649634102099</v>
      </c>
      <c r="H5" s="34">
        <f>'RAW DATA'!Z6</f>
        <v>34.76136630325788</v>
      </c>
      <c r="I5" s="35">
        <f>'RAW DATA'!Y6</f>
        <v>2.1569840626400163</v>
      </c>
    </row>
    <row r="6" spans="1:9">
      <c r="A6" s="28" t="s">
        <v>28</v>
      </c>
      <c r="B6" s="34">
        <v>2.4642000000000004</v>
      </c>
      <c r="C6" s="34">
        <f>'RAW DATA'!T7</f>
        <v>1.3473499999999998</v>
      </c>
      <c r="D6" s="34">
        <f>'RAW DATA'!U7</f>
        <v>8.0299999999999816E-2</v>
      </c>
      <c r="E6" s="34">
        <f>'RAW DATA'!V7</f>
        <v>1.26705</v>
      </c>
      <c r="F6" s="34">
        <f>'RAW DATA'!W7</f>
        <v>3.8115500000000004</v>
      </c>
      <c r="G6" s="34">
        <f>'RAW DATA'!X7</f>
        <v>64.650863821804776</v>
      </c>
      <c r="H6" s="34">
        <f>'RAW DATA'!Z7</f>
        <v>33.242381708228933</v>
      </c>
      <c r="I6" s="35">
        <f>'RAW DATA'!Y7</f>
        <v>2.1067544699662819</v>
      </c>
    </row>
    <row r="7" spans="1:9">
      <c r="A7" s="28" t="s">
        <v>29</v>
      </c>
      <c r="B7" s="34">
        <v>1.73095</v>
      </c>
      <c r="C7" s="34">
        <f>'RAW DATA'!T8</f>
        <v>0.96479999999999988</v>
      </c>
      <c r="D7" s="34">
        <f>'RAW DATA'!U8</f>
        <v>6.2199999999999811E-2</v>
      </c>
      <c r="E7" s="34">
        <f>'RAW DATA'!V8</f>
        <v>0.90260000000000007</v>
      </c>
      <c r="F7" s="34">
        <f>'RAW DATA'!W8</f>
        <v>2.6957499999999999</v>
      </c>
      <c r="G7" s="34">
        <f>'RAW DATA'!X8</f>
        <v>64.2103310766948</v>
      </c>
      <c r="H7" s="34">
        <f>'RAW DATA'!Z8</f>
        <v>33.482333302420479</v>
      </c>
      <c r="I7" s="35">
        <f>'RAW DATA'!Y8</f>
        <v>2.3073356208847189</v>
      </c>
    </row>
    <row r="8" spans="1:9">
      <c r="A8" s="28" t="s">
        <v>30</v>
      </c>
      <c r="B8" s="34">
        <v>1.6217000000000001</v>
      </c>
      <c r="C8" s="34">
        <f>'RAW DATA'!T9</f>
        <v>0.89979999999999993</v>
      </c>
      <c r="D8" s="34">
        <f>'RAW DATA'!U9</f>
        <v>5.9399999999999897E-2</v>
      </c>
      <c r="E8" s="34">
        <f>'RAW DATA'!V9</f>
        <v>0.84040000000000004</v>
      </c>
      <c r="F8" s="34">
        <f>'RAW DATA'!W9</f>
        <v>2.5215000000000001</v>
      </c>
      <c r="G8" s="34">
        <f>'RAW DATA'!X9</f>
        <v>64.314891929407096</v>
      </c>
      <c r="H8" s="34">
        <f>'RAW DATA'!Z9</f>
        <v>33.329367440015858</v>
      </c>
      <c r="I8" s="35">
        <f>'RAW DATA'!Y9</f>
        <v>2.3557406305770332</v>
      </c>
    </row>
    <row r="9" spans="1:9">
      <c r="A9" s="28" t="s">
        <v>31</v>
      </c>
      <c r="B9" s="34">
        <v>1.9439500000000001</v>
      </c>
      <c r="C9" s="34">
        <f>'RAW DATA'!T10</f>
        <v>1.0498500000000002</v>
      </c>
      <c r="D9" s="34">
        <f>'RAW DATA'!U10</f>
        <v>6.899999999999995E-2</v>
      </c>
      <c r="E9" s="34">
        <f>'RAW DATA'!V10</f>
        <v>0.98085000000000022</v>
      </c>
      <c r="F9" s="34">
        <f>'RAW DATA'!W10</f>
        <v>2.9938000000000002</v>
      </c>
      <c r="G9" s="34">
        <f>'RAW DATA'!X10</f>
        <v>64.932527222927376</v>
      </c>
      <c r="H9" s="34">
        <f>'RAW DATA'!Z10</f>
        <v>32.762709599839674</v>
      </c>
      <c r="I9" s="35">
        <f>'RAW DATA'!Y10</f>
        <v>2.3047631772329464</v>
      </c>
    </row>
    <row r="10" spans="1:9">
      <c r="A10" s="28" t="s">
        <v>32</v>
      </c>
      <c r="B10" s="34">
        <v>2.6495000000000006</v>
      </c>
      <c r="C10" s="34">
        <f>'RAW DATA'!T11</f>
        <v>1.6126499999999997</v>
      </c>
      <c r="D10" s="34">
        <f>'RAW DATA'!U11</f>
        <v>9.389999999999965E-2</v>
      </c>
      <c r="E10" s="34">
        <f>'RAW DATA'!V11</f>
        <v>1.51875</v>
      </c>
      <c r="F10" s="34">
        <f>'RAW DATA'!W11</f>
        <v>4.2621500000000001</v>
      </c>
      <c r="G10" s="34">
        <f>'RAW DATA'!X11</f>
        <v>62.163462102460045</v>
      </c>
      <c r="H10" s="34">
        <f>'RAW DATA'!Z11</f>
        <v>35.633424445409005</v>
      </c>
      <c r="I10" s="35">
        <f>'RAW DATA'!Y11</f>
        <v>2.2031134521309585</v>
      </c>
    </row>
    <row r="11" spans="1:9">
      <c r="A11" s="28" t="s">
        <v>33</v>
      </c>
      <c r="B11" s="34">
        <v>1.8154999999999997</v>
      </c>
      <c r="C11" s="34">
        <f>'RAW DATA'!T12</f>
        <v>1.1870000000000001</v>
      </c>
      <c r="D11" s="34">
        <f>'RAW DATA'!U12</f>
        <v>6.6649999999999654E-2</v>
      </c>
      <c r="E11" s="34">
        <f>'RAW DATA'!V12</f>
        <v>1.1203500000000004</v>
      </c>
      <c r="F11" s="34">
        <f>'RAW DATA'!W12</f>
        <v>3.0024999999999995</v>
      </c>
      <c r="G11" s="34">
        <f>'RAW DATA'!X12</f>
        <v>60.466278101582013</v>
      </c>
      <c r="H11" s="34">
        <f>'RAW DATA'!Z12</f>
        <v>37.31390507910077</v>
      </c>
      <c r="I11" s="35">
        <f>'RAW DATA'!Y12</f>
        <v>2.2198168193172245</v>
      </c>
    </row>
    <row r="12" spans="1:9">
      <c r="A12" s="28" t="s">
        <v>34</v>
      </c>
      <c r="B12" s="34">
        <v>2.7933499999999998</v>
      </c>
      <c r="C12" s="34">
        <f>'RAW DATA'!T13</f>
        <v>1.9630999999999998</v>
      </c>
      <c r="D12" s="34">
        <f>'RAW DATA'!U13</f>
        <v>9.8949999999999871E-2</v>
      </c>
      <c r="E12" s="34">
        <f>'RAW DATA'!V13</f>
        <v>1.86415</v>
      </c>
      <c r="F12" s="34">
        <f>'RAW DATA'!W13</f>
        <v>4.7564500000000001</v>
      </c>
      <c r="G12" s="34">
        <f>'RAW DATA'!X13</f>
        <v>58.727622491564077</v>
      </c>
      <c r="H12" s="34">
        <f>'RAW DATA'!Z13</f>
        <v>39.192044486959809</v>
      </c>
      <c r="I12" s="35">
        <f>'RAW DATA'!Y13</f>
        <v>2.0803330214760982</v>
      </c>
    </row>
    <row r="13" spans="1:9">
      <c r="A13" s="28" t="s">
        <v>35</v>
      </c>
      <c r="B13" s="34">
        <v>1.7483</v>
      </c>
      <c r="C13" s="34">
        <f>'RAW DATA'!T14</f>
        <v>1.3117500000000002</v>
      </c>
      <c r="D13" s="34">
        <f>'RAW DATA'!U14</f>
        <v>6.645000000000012E-2</v>
      </c>
      <c r="E13" s="34">
        <f>'RAW DATA'!V14</f>
        <v>1.2453000000000001</v>
      </c>
      <c r="F13" s="34">
        <f>'RAW DATA'!W14</f>
        <v>3.0600500000000004</v>
      </c>
      <c r="G13" s="34">
        <f>'RAW DATA'!X14</f>
        <v>57.133053381480693</v>
      </c>
      <c r="H13" s="34">
        <f>'RAW DATA'!Z14</f>
        <v>40.695413473636052</v>
      </c>
      <c r="I13" s="35">
        <f>'RAW DATA'!Y14</f>
        <v>2.1715331448832571</v>
      </c>
    </row>
    <row r="14" spans="1:9">
      <c r="A14" s="28" t="s">
        <v>36</v>
      </c>
      <c r="B14" s="34">
        <v>1.8486499999999997</v>
      </c>
      <c r="C14" s="34">
        <f>'RAW DATA'!T15</f>
        <v>1.5072000000000001</v>
      </c>
      <c r="D14" s="34">
        <f>'RAW DATA'!U15</f>
        <v>7.6200000000000045E-2</v>
      </c>
      <c r="E14" s="34">
        <f>'RAW DATA'!V15</f>
        <v>1.431</v>
      </c>
      <c r="F14" s="34">
        <f>'RAW DATA'!W15</f>
        <v>3.3558499999999998</v>
      </c>
      <c r="G14" s="34">
        <f>'RAW DATA'!X15</f>
        <v>55.087384716241786</v>
      </c>
      <c r="H14" s="34">
        <f>'RAW DATA'!Z15</f>
        <v>42.641953603408979</v>
      </c>
      <c r="I14" s="35">
        <f>'RAW DATA'!Y15</f>
        <v>2.2706616803492423</v>
      </c>
    </row>
    <row r="15" spans="1:9">
      <c r="A15" s="36" t="s">
        <v>65</v>
      </c>
      <c r="B15" s="34">
        <v>1.9452999999999996</v>
      </c>
      <c r="C15" s="34">
        <f>'RAW DATA'!T16</f>
        <v>1.8875500000000001</v>
      </c>
      <c r="D15" s="34">
        <f>'RAW DATA'!U16</f>
        <v>9.1199999999999726E-2</v>
      </c>
      <c r="E15" s="34">
        <f>'RAW DATA'!V16</f>
        <v>1.7963500000000003</v>
      </c>
      <c r="F15" s="34">
        <f>'RAW DATA'!W16</f>
        <v>3.8328499999999996</v>
      </c>
      <c r="G15" s="34">
        <f>'RAW DATA'!X16</f>
        <v>50.753355857912517</v>
      </c>
      <c r="H15" s="34">
        <f>'RAW DATA'!Z16</f>
        <v>46.867213692161194</v>
      </c>
      <c r="I15" s="35">
        <f>'RAW DATA'!Y16</f>
        <v>2.3794304499262879</v>
      </c>
    </row>
    <row r="16" spans="1:9">
      <c r="A16" s="37" t="s">
        <v>66</v>
      </c>
      <c r="B16" s="38">
        <v>1.8324499999999997</v>
      </c>
      <c r="C16" s="38">
        <f>'RAW DATA'!T17</f>
        <v>2.0962000000000001</v>
      </c>
      <c r="D16" s="38">
        <f>'RAW DATA'!U17</f>
        <v>8.2600000000000229E-2</v>
      </c>
      <c r="E16" s="38">
        <f>'RAW DATA'!V17</f>
        <v>2.0135999999999998</v>
      </c>
      <c r="F16" s="38">
        <f>'RAW DATA'!W17</f>
        <v>3.9286499999999998</v>
      </c>
      <c r="G16" s="38">
        <f>'RAW DATA'!X17</f>
        <v>46.64324895320275</v>
      </c>
      <c r="H16" s="38">
        <f>'RAW DATA'!Z17</f>
        <v>51.254247642319882</v>
      </c>
      <c r="I16" s="39">
        <f>'RAW DATA'!Y17</f>
        <v>2.1025034044773712</v>
      </c>
    </row>
  </sheetData>
  <phoneticPr fontId="6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2011-04-26T16:42:35Z</dcterms:created>
  <dcterms:modified xsi:type="dcterms:W3CDTF">2012-05-02T22:23:46Z</dcterms:modified>
</cp:coreProperties>
</file>