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2202"/>
  <workbookPr autoCompressPictures="0"/>
  <bookViews>
    <workbookView xWindow="32340" yWindow="600" windowWidth="28580" windowHeight="20160" activeTab="1"/>
  </bookViews>
  <sheets>
    <sheet name="RAW DATA" sheetId="1" r:id="rId1"/>
    <sheet name="FINAL" sheetId="2" r:id="rId2"/>
    <sheet name="Sheet3" sheetId="3" r:id="rId3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H5" i="2" l="1"/>
  <c r="H6" i="2"/>
  <c r="H7" i="2"/>
  <c r="H8" i="2"/>
  <c r="H9" i="2"/>
  <c r="H10" i="2"/>
  <c r="H11" i="2"/>
  <c r="H12" i="2"/>
  <c r="H13" i="2"/>
  <c r="H14" i="2"/>
  <c r="H15" i="2"/>
  <c r="H16" i="2"/>
  <c r="H4" i="2"/>
  <c r="E5" i="2"/>
  <c r="E6" i="2"/>
  <c r="E7" i="2"/>
  <c r="E8" i="2"/>
  <c r="E9" i="2"/>
  <c r="E10" i="2"/>
  <c r="E11" i="2"/>
  <c r="E12" i="2"/>
  <c r="E13" i="2"/>
  <c r="E14" i="2"/>
  <c r="E15" i="2"/>
  <c r="E16" i="2"/>
  <c r="E4" i="2"/>
  <c r="Z6" i="1"/>
  <c r="Z7" i="1"/>
  <c r="Z8" i="1"/>
  <c r="Z9" i="1"/>
  <c r="Z10" i="1"/>
  <c r="Z11" i="1"/>
  <c r="Z12" i="1"/>
  <c r="Z13" i="1"/>
  <c r="Z14" i="1"/>
  <c r="Z15" i="1"/>
  <c r="Z16" i="1"/>
  <c r="Z17" i="1"/>
  <c r="Z5" i="1"/>
  <c r="V6" i="1"/>
  <c r="V7" i="1"/>
  <c r="V8" i="1"/>
  <c r="V9" i="1"/>
  <c r="V10" i="1"/>
  <c r="V11" i="1"/>
  <c r="V12" i="1"/>
  <c r="V13" i="1"/>
  <c r="V14" i="1"/>
  <c r="V15" i="1"/>
  <c r="V16" i="1"/>
  <c r="V17" i="1"/>
  <c r="V5" i="1"/>
  <c r="S5" i="1"/>
  <c r="L6" i="1"/>
  <c r="G6" i="1"/>
  <c r="M6" i="1"/>
  <c r="Q6" i="1"/>
  <c r="R6" i="1"/>
  <c r="U6" i="1"/>
  <c r="L7" i="1"/>
  <c r="G7" i="1"/>
  <c r="M7" i="1"/>
  <c r="Q7" i="1"/>
  <c r="R7" i="1"/>
  <c r="U7" i="1"/>
  <c r="D6" i="2"/>
  <c r="L8" i="1"/>
  <c r="G8" i="1"/>
  <c r="M8" i="1"/>
  <c r="Q8" i="1"/>
  <c r="R8" i="1"/>
  <c r="U8" i="1"/>
  <c r="L9" i="1"/>
  <c r="G9" i="1"/>
  <c r="M9" i="1"/>
  <c r="Q9" i="1"/>
  <c r="R9" i="1"/>
  <c r="U9" i="1"/>
  <c r="D8" i="2"/>
  <c r="L10" i="1"/>
  <c r="G10" i="1"/>
  <c r="M10" i="1"/>
  <c r="Q10" i="1"/>
  <c r="R10" i="1"/>
  <c r="U10" i="1"/>
  <c r="L11" i="1"/>
  <c r="G11" i="1"/>
  <c r="M11" i="1"/>
  <c r="Q11" i="1"/>
  <c r="R11" i="1"/>
  <c r="U11" i="1"/>
  <c r="D10" i="2"/>
  <c r="L12" i="1"/>
  <c r="G12" i="1"/>
  <c r="M12" i="1"/>
  <c r="Q12" i="1"/>
  <c r="R12" i="1"/>
  <c r="U12" i="1"/>
  <c r="L13" i="1"/>
  <c r="G13" i="1"/>
  <c r="M13" i="1"/>
  <c r="Q13" i="1"/>
  <c r="R13" i="1"/>
  <c r="U13" i="1"/>
  <c r="D12" i="2"/>
  <c r="L14" i="1"/>
  <c r="G14" i="1"/>
  <c r="M14" i="1"/>
  <c r="Q14" i="1"/>
  <c r="R14" i="1"/>
  <c r="U14" i="1"/>
  <c r="L15" i="1"/>
  <c r="G15" i="1"/>
  <c r="M15" i="1"/>
  <c r="Q15" i="1"/>
  <c r="R15" i="1"/>
  <c r="U15" i="1"/>
  <c r="D14" i="2"/>
  <c r="L16" i="1"/>
  <c r="G16" i="1"/>
  <c r="M16" i="1"/>
  <c r="Q16" i="1"/>
  <c r="R16" i="1"/>
  <c r="U16" i="1"/>
  <c r="L17" i="1"/>
  <c r="G17" i="1"/>
  <c r="M17" i="1"/>
  <c r="Q17" i="1"/>
  <c r="R17" i="1"/>
  <c r="U17" i="1"/>
  <c r="D16" i="2"/>
  <c r="L5" i="1"/>
  <c r="G5" i="1"/>
  <c r="M5" i="1"/>
  <c r="Q5" i="1"/>
  <c r="R5" i="1"/>
  <c r="U5" i="1"/>
  <c r="W5" i="1"/>
  <c r="Y5" i="1"/>
  <c r="I4" i="2"/>
  <c r="W6" i="1"/>
  <c r="Y6" i="1"/>
  <c r="I5" i="2"/>
  <c r="W8" i="1"/>
  <c r="Y8" i="1"/>
  <c r="I7" i="2"/>
  <c r="W10" i="1"/>
  <c r="Y10" i="1"/>
  <c r="I9" i="2"/>
  <c r="W12" i="1"/>
  <c r="Y12" i="1"/>
  <c r="I11" i="2"/>
  <c r="W14" i="1"/>
  <c r="Y14" i="1"/>
  <c r="I13" i="2"/>
  <c r="W16" i="1"/>
  <c r="Y16" i="1"/>
  <c r="I15" i="2"/>
  <c r="S6" i="1"/>
  <c r="X6" i="1"/>
  <c r="G5" i="2"/>
  <c r="S7" i="1"/>
  <c r="W7" i="1"/>
  <c r="X7" i="1"/>
  <c r="G6" i="2"/>
  <c r="S8" i="1"/>
  <c r="X8" i="1"/>
  <c r="G7" i="2"/>
  <c r="S9" i="1"/>
  <c r="W9" i="1"/>
  <c r="X9" i="1"/>
  <c r="G8" i="2"/>
  <c r="S10" i="1"/>
  <c r="X10" i="1"/>
  <c r="G9" i="2"/>
  <c r="S11" i="1"/>
  <c r="W11" i="1"/>
  <c r="X11" i="1"/>
  <c r="G10" i="2"/>
  <c r="S12" i="1"/>
  <c r="X12" i="1"/>
  <c r="G11" i="2"/>
  <c r="S13" i="1"/>
  <c r="W13" i="1"/>
  <c r="X13" i="1"/>
  <c r="G12" i="2"/>
  <c r="S14" i="1"/>
  <c r="X14" i="1"/>
  <c r="G13" i="2"/>
  <c r="S15" i="1"/>
  <c r="W15" i="1"/>
  <c r="X15" i="1"/>
  <c r="G14" i="2"/>
  <c r="S16" i="1"/>
  <c r="X16" i="1"/>
  <c r="G15" i="2"/>
  <c r="S17" i="1"/>
  <c r="W17" i="1"/>
  <c r="X17" i="1"/>
  <c r="G16" i="2"/>
  <c r="X5" i="1"/>
  <c r="G4" i="2"/>
  <c r="F5" i="2"/>
  <c r="F6" i="2"/>
  <c r="F7" i="2"/>
  <c r="F8" i="2"/>
  <c r="F9" i="2"/>
  <c r="F10" i="2"/>
  <c r="F11" i="2"/>
  <c r="F12" i="2"/>
  <c r="F13" i="2"/>
  <c r="F14" i="2"/>
  <c r="F15" i="2"/>
  <c r="F16" i="2"/>
  <c r="F4" i="2"/>
  <c r="D5" i="2"/>
  <c r="D7" i="2"/>
  <c r="D9" i="2"/>
  <c r="D11" i="2"/>
  <c r="D13" i="2"/>
  <c r="D15" i="2"/>
  <c r="D4" i="2"/>
  <c r="T6" i="1"/>
  <c r="C5" i="2"/>
  <c r="T7" i="1"/>
  <c r="C6" i="2"/>
  <c r="T8" i="1"/>
  <c r="C7" i="2"/>
  <c r="T9" i="1"/>
  <c r="C8" i="2"/>
  <c r="T10" i="1"/>
  <c r="C9" i="2"/>
  <c r="T11" i="1"/>
  <c r="C10" i="2"/>
  <c r="T12" i="1"/>
  <c r="C11" i="2"/>
  <c r="T13" i="1"/>
  <c r="C12" i="2"/>
  <c r="T14" i="1"/>
  <c r="C13" i="2"/>
  <c r="T15" i="1"/>
  <c r="C14" i="2"/>
  <c r="T16" i="1"/>
  <c r="C15" i="2"/>
  <c r="T17" i="1"/>
  <c r="C16" i="2"/>
  <c r="T5" i="1"/>
  <c r="C4" i="2"/>
  <c r="B5" i="2"/>
  <c r="B6" i="2"/>
  <c r="B7" i="2"/>
  <c r="B8" i="2"/>
  <c r="B9" i="2"/>
  <c r="B10" i="2"/>
  <c r="B11" i="2"/>
  <c r="B12" i="2"/>
  <c r="B13" i="2"/>
  <c r="B14" i="2"/>
  <c r="B15" i="2"/>
  <c r="B16" i="2"/>
  <c r="B4" i="2"/>
  <c r="Y7" i="1"/>
  <c r="I6" i="2"/>
  <c r="Y9" i="1"/>
  <c r="I8" i="2"/>
  <c r="Y11" i="1"/>
  <c r="I10" i="2"/>
  <c r="Y13" i="1"/>
  <c r="I12" i="2"/>
  <c r="Y15" i="1"/>
  <c r="I14" i="2"/>
  <c r="Y17" i="1"/>
  <c r="I16" i="2"/>
  <c r="P6" i="1"/>
  <c r="P7" i="1"/>
  <c r="P8" i="1"/>
  <c r="P9" i="1"/>
  <c r="P10" i="1"/>
  <c r="P11" i="1"/>
  <c r="P12" i="1"/>
  <c r="P13" i="1"/>
  <c r="P14" i="1"/>
  <c r="P15" i="1"/>
  <c r="P16" i="1"/>
  <c r="P17" i="1"/>
  <c r="P5" i="1"/>
  <c r="K6" i="1"/>
  <c r="K7" i="1"/>
  <c r="K8" i="1"/>
  <c r="K9" i="1"/>
  <c r="K10" i="1"/>
  <c r="K11" i="1"/>
  <c r="K12" i="1"/>
  <c r="K13" i="1"/>
  <c r="K14" i="1"/>
  <c r="K15" i="1"/>
  <c r="K16" i="1"/>
  <c r="K17" i="1"/>
  <c r="K5" i="1"/>
  <c r="F6" i="1"/>
  <c r="F7" i="1"/>
  <c r="F8" i="1"/>
  <c r="F9" i="1"/>
  <c r="F10" i="1"/>
  <c r="F11" i="1"/>
  <c r="F12" i="1"/>
  <c r="F13" i="1"/>
  <c r="F14" i="1"/>
  <c r="F15" i="1"/>
  <c r="F16" i="1"/>
  <c r="F17" i="1"/>
  <c r="F5" i="1"/>
</calcChain>
</file>

<file path=xl/sharedStrings.xml><?xml version="1.0" encoding="utf-8"?>
<sst xmlns="http://schemas.openxmlformats.org/spreadsheetml/2006/main" count="107" uniqueCount="72">
  <si>
    <t>STATION ID#</t>
  </si>
  <si>
    <t>Tray #</t>
  </si>
  <si>
    <t>Sample Label</t>
  </si>
  <si>
    <t>Wt Tray</t>
  </si>
  <si>
    <t xml:space="preserve">Weight 1 </t>
  </si>
  <si>
    <t xml:space="preserve">Weight 2 </t>
  </si>
  <si>
    <t>AVG WT</t>
  </si>
  <si>
    <t>(g)</t>
  </si>
  <si>
    <t>Tray+Sample</t>
  </si>
  <si>
    <t xml:space="preserve">Weight </t>
  </si>
  <si>
    <t>Sample (103-105 deg C)</t>
  </si>
  <si>
    <t>wt Tray + Sample</t>
  </si>
  <si>
    <t>diff</t>
  </si>
  <si>
    <t>Sample (550 deg C)</t>
  </si>
  <si>
    <t>Weight 1 (g)</t>
  </si>
  <si>
    <t>Diff</t>
  </si>
  <si>
    <t>Final</t>
  </si>
  <si>
    <t>moisture</t>
  </si>
  <si>
    <t>organics</t>
  </si>
  <si>
    <t>total</t>
  </si>
  <si>
    <t>%moisture</t>
  </si>
  <si>
    <t>%organics</t>
  </si>
  <si>
    <t>mud+organic</t>
  </si>
  <si>
    <t xml:space="preserve">Depth in the bed </t>
  </si>
  <si>
    <t>organic+mud</t>
  </si>
  <si>
    <t>organic</t>
  </si>
  <si>
    <t xml:space="preserve"> (cm)</t>
  </si>
  <si>
    <t>0 to 1</t>
  </si>
  <si>
    <t>1 to 2</t>
  </si>
  <si>
    <t>2 to 3</t>
  </si>
  <si>
    <t>3 to 4</t>
  </si>
  <si>
    <t>4 to 5</t>
  </si>
  <si>
    <t>5 to 6</t>
  </si>
  <si>
    <t>6 to 7</t>
  </si>
  <si>
    <t>7 to 8</t>
  </si>
  <si>
    <t>8 to 9</t>
  </si>
  <si>
    <t>9 to 10</t>
  </si>
  <si>
    <t>10 to 12</t>
  </si>
  <si>
    <t>WC1</t>
  </si>
  <si>
    <t>WC2</t>
  </si>
  <si>
    <t>WC3</t>
  </si>
  <si>
    <t>WC4</t>
  </si>
  <si>
    <t>WC5</t>
  </si>
  <si>
    <t>WC6</t>
  </si>
  <si>
    <t>WC7</t>
  </si>
  <si>
    <t>WC8</t>
  </si>
  <si>
    <t>WC9</t>
  </si>
  <si>
    <t>WC10</t>
  </si>
  <si>
    <t>WC11</t>
  </si>
  <si>
    <t>WC12</t>
  </si>
  <si>
    <t>WC13</t>
  </si>
  <si>
    <t>4928_0-1</t>
  </si>
  <si>
    <t>4928_1-2</t>
  </si>
  <si>
    <t>4928_2-3</t>
  </si>
  <si>
    <t>4928_3-4</t>
  </si>
  <si>
    <t>4928_4-5</t>
  </si>
  <si>
    <t>4928_5-6</t>
  </si>
  <si>
    <t>4928_6-7</t>
  </si>
  <si>
    <t>4928_7-8</t>
  </si>
  <si>
    <t>4928_8-9</t>
  </si>
  <si>
    <t>4928_9-10</t>
  </si>
  <si>
    <t>4928_10-12</t>
  </si>
  <si>
    <t>4928_12-14</t>
  </si>
  <si>
    <t>4928_14-16</t>
  </si>
  <si>
    <t>AVG WT +tray</t>
  </si>
  <si>
    <t>AVG WT+Tray</t>
  </si>
  <si>
    <t>Sample: 4928</t>
  </si>
  <si>
    <t>12 to 14</t>
  </si>
  <si>
    <t>14 to 16</t>
  </si>
  <si>
    <t>mud</t>
  </si>
  <si>
    <t>%mud</t>
  </si>
  <si>
    <t>% mud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</si>
</sst>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0"/>
  </numFmts>
  <fonts count="6" x14ac:knownFonts="1">
    <font>
      <sz val="11"/>
      <color theme="1"/>
      <name val="Calibri"/>
      <family val="2"/>
      <scheme val="minor"/>
    </font>
    <font>
      <sz val="10"/>
      <name val="Verdana"/>
      <family val="2"/>
    </font>
    <font>
      <b/>
      <u/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0"/>
      <name val="Verdana"/>
      <family val="2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0" fontId="1" fillId="0" borderId="0"/>
  </cellStyleXfs>
  <cellXfs count="53">
    <xf numFmtId="0" fontId="0" fillId="0" borderId="0" xfId="0"/>
    <xf numFmtId="0" fontId="1" fillId="0" borderId="0" xfId="1" applyBorder="1"/>
    <xf numFmtId="0" fontId="2" fillId="0" borderId="0" xfId="1" applyFont="1" applyBorder="1" applyAlignment="1">
      <alignment horizontal="center"/>
    </xf>
    <xf numFmtId="0" fontId="2" fillId="0" borderId="0" xfId="1" applyFont="1" applyBorder="1"/>
    <xf numFmtId="0" fontId="1" fillId="0" borderId="3" xfId="1" applyBorder="1"/>
    <xf numFmtId="164" fontId="2" fillId="0" borderId="0" xfId="1" applyNumberFormat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3" fillId="0" borderId="4" xfId="1" applyFont="1" applyBorder="1" applyAlignment="1">
      <alignment horizontal="center"/>
    </xf>
    <xf numFmtId="0" fontId="0" fillId="0" borderId="3" xfId="0" applyBorder="1"/>
    <xf numFmtId="0" fontId="0" fillId="0" borderId="1" xfId="0" applyBorder="1"/>
    <xf numFmtId="0" fontId="0" fillId="0" borderId="4" xfId="0" applyBorder="1"/>
    <xf numFmtId="0" fontId="2" fillId="0" borderId="3" xfId="1" applyFont="1" applyFill="1" applyBorder="1" applyAlignment="1">
      <alignment horizontal="center"/>
    </xf>
    <xf numFmtId="0" fontId="3" fillId="0" borderId="3" xfId="1" applyFont="1" applyFill="1" applyBorder="1" applyAlignment="1">
      <alignment horizontal="center"/>
    </xf>
    <xf numFmtId="0" fontId="3" fillId="0" borderId="0" xfId="1" applyFont="1" applyBorder="1"/>
    <xf numFmtId="0" fontId="3" fillId="0" borderId="0" xfId="1" applyFont="1" applyBorder="1" applyAlignment="1">
      <alignment horizontal="center"/>
    </xf>
    <xf numFmtId="0" fontId="0" fillId="0" borderId="0" xfId="0" applyBorder="1"/>
    <xf numFmtId="0" fontId="2" fillId="0" borderId="3" xfId="1" applyFont="1" applyBorder="1" applyAlignment="1">
      <alignment horizontal="center"/>
    </xf>
    <xf numFmtId="0" fontId="2" fillId="0" borderId="3" xfId="1" applyFont="1" applyBorder="1" applyAlignment="1">
      <alignment horizontal="right"/>
    </xf>
    <xf numFmtId="0" fontId="3" fillId="0" borderId="3" xfId="1" applyFont="1" applyBorder="1" applyAlignment="1">
      <alignment horizontal="center"/>
    </xf>
    <xf numFmtId="164" fontId="2" fillId="0" borderId="2" xfId="1" applyNumberFormat="1" applyFont="1" applyBorder="1" applyAlignment="1">
      <alignment horizontal="center"/>
    </xf>
    <xf numFmtId="0" fontId="3" fillId="0" borderId="5" xfId="1" applyFont="1" applyBorder="1" applyAlignment="1">
      <alignment horizontal="center"/>
    </xf>
    <xf numFmtId="0" fontId="0" fillId="0" borderId="2" xfId="0" applyBorder="1"/>
    <xf numFmtId="0" fontId="5" fillId="0" borderId="0" xfId="0" applyFont="1"/>
    <xf numFmtId="164" fontId="2" fillId="0" borderId="0" xfId="1" applyNumberFormat="1" applyFont="1" applyFill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0" fillId="0" borderId="6" xfId="0" applyBorder="1"/>
    <xf numFmtId="0" fontId="0" fillId="0" borderId="7" xfId="0" applyBorder="1"/>
    <xf numFmtId="0" fontId="0" fillId="0" borderId="8" xfId="0" applyBorder="1"/>
    <xf numFmtId="164" fontId="2" fillId="0" borderId="3" xfId="1" applyNumberFormat="1" applyFont="1" applyFill="1" applyBorder="1" applyAlignment="1">
      <alignment horizontal="center"/>
    </xf>
    <xf numFmtId="0" fontId="0" fillId="0" borderId="5" xfId="0" applyBorder="1"/>
    <xf numFmtId="164" fontId="0" fillId="0" borderId="0" xfId="0" applyNumberFormat="1" applyBorder="1"/>
    <xf numFmtId="164" fontId="0" fillId="0" borderId="3" xfId="0" applyNumberFormat="1" applyBorder="1"/>
    <xf numFmtId="2" fontId="0" fillId="0" borderId="2" xfId="0" applyNumberFormat="1" applyBorder="1"/>
    <xf numFmtId="164" fontId="0" fillId="0" borderId="1" xfId="0" applyNumberFormat="1" applyBorder="1"/>
    <xf numFmtId="164" fontId="0" fillId="0" borderId="4" xfId="0" applyNumberFormat="1" applyBorder="1"/>
    <xf numFmtId="0" fontId="4" fillId="0" borderId="0" xfId="1" applyFont="1" applyBorder="1" applyAlignment="1">
      <alignment horizontal="center"/>
    </xf>
    <xf numFmtId="0" fontId="4" fillId="0" borderId="3" xfId="1" applyFont="1" applyBorder="1" applyAlignment="1">
      <alignment horizontal="center"/>
    </xf>
    <xf numFmtId="0" fontId="2" fillId="0" borderId="0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3" fillId="0" borderId="3" xfId="1" applyFont="1" applyBorder="1"/>
    <xf numFmtId="0" fontId="5" fillId="0" borderId="3" xfId="0" applyFont="1" applyBorder="1"/>
    <xf numFmtId="164" fontId="0" fillId="0" borderId="0" xfId="0" applyNumberFormat="1" applyFill="1" applyBorder="1"/>
    <xf numFmtId="164" fontId="0" fillId="0" borderId="0" xfId="0" applyNumberFormat="1"/>
    <xf numFmtId="16" fontId="0" fillId="0" borderId="0" xfId="0" applyNumberFormat="1"/>
    <xf numFmtId="164" fontId="0" fillId="0" borderId="2" xfId="0" applyNumberFormat="1" applyBorder="1"/>
    <xf numFmtId="0" fontId="0" fillId="0" borderId="2" xfId="0" applyFill="1" applyBorder="1"/>
    <xf numFmtId="0" fontId="0" fillId="0" borderId="5" xfId="0" applyFill="1" applyBorder="1"/>
    <xf numFmtId="0" fontId="2" fillId="0" borderId="0" xfId="1" applyFont="1" applyFill="1" applyBorder="1" applyAlignment="1">
      <alignment horizontal="center"/>
    </xf>
    <xf numFmtId="0" fontId="1" fillId="0" borderId="0" xfId="1" applyBorder="1" applyAlignment="1"/>
    <xf numFmtId="0" fontId="4" fillId="0" borderId="2" xfId="1" applyFont="1" applyBorder="1" applyAlignment="1">
      <alignment horizontal="center"/>
    </xf>
    <xf numFmtId="0" fontId="4" fillId="0" borderId="0" xfId="1" applyFont="1" applyBorder="1" applyAlignment="1">
      <alignment horizontal="center"/>
    </xf>
    <xf numFmtId="0" fontId="2" fillId="0" borderId="2" xfId="1" applyFont="1" applyBorder="1" applyAlignment="1">
      <alignment horizontal="center"/>
    </xf>
    <xf numFmtId="0" fontId="2" fillId="0" borderId="0" xfId="1" applyFont="1" applyBorder="1" applyAlignment="1">
      <alignment horizontal="center"/>
    </xf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4" Type="http://schemas.openxmlformats.org/officeDocument/2006/relationships/theme" Target="theme/theme1.xml"/><Relationship Id="rId5" Type="http://schemas.openxmlformats.org/officeDocument/2006/relationships/styles" Target="styles.xml"/><Relationship Id="rId6" Type="http://schemas.openxmlformats.org/officeDocument/2006/relationships/sharedStrings" Target="sharedStrings.xml"/><Relationship Id="rId7" Type="http://schemas.openxmlformats.org/officeDocument/2006/relationships/calcChain" Target="calcChain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17"/>
  <sheetViews>
    <sheetView topLeftCell="K1" workbookViewId="0">
      <selection activeCell="M56" sqref="M56"/>
    </sheetView>
  </sheetViews>
  <sheetFormatPr baseColWidth="10" defaultColWidth="8.83203125" defaultRowHeight="14" x14ac:dyDescent="0"/>
  <cols>
    <col min="1" max="2" width="15.5" customWidth="1"/>
    <col min="3" max="3" width="9.1640625" style="8" customWidth="1"/>
    <col min="4" max="4" width="9.1640625" style="15" customWidth="1"/>
    <col min="5" max="6" width="9.1640625" customWidth="1"/>
    <col min="7" max="7" width="9.1640625" style="8" customWidth="1"/>
    <col min="8" max="8" width="18.83203125" style="8" customWidth="1"/>
    <col min="9" max="11" width="9.1640625" customWidth="1"/>
    <col min="12" max="12" width="14.5" style="15" customWidth="1"/>
    <col min="13" max="13" width="14.5" customWidth="1"/>
    <col min="14" max="14" width="11.83203125" style="21" customWidth="1"/>
    <col min="15" max="15" width="11.83203125" customWidth="1"/>
    <col min="16" max="16" width="9.1640625" customWidth="1"/>
    <col min="17" max="17" width="13.5" style="15" customWidth="1"/>
    <col min="18" max="18" width="9.1640625" style="8" customWidth="1"/>
    <col min="20" max="20" width="12.5" bestFit="1" customWidth="1"/>
    <col min="24" max="24" width="10.5" bestFit="1" customWidth="1"/>
    <col min="25" max="25" width="9.83203125" bestFit="1" customWidth="1"/>
  </cols>
  <sheetData>
    <row r="1" spans="1:26">
      <c r="A1" s="2" t="s">
        <v>0</v>
      </c>
      <c r="B1" s="2" t="s">
        <v>2</v>
      </c>
      <c r="C1" s="16" t="s">
        <v>1</v>
      </c>
      <c r="D1" s="47" t="s">
        <v>3</v>
      </c>
      <c r="E1" s="48"/>
      <c r="F1" s="48"/>
      <c r="G1" s="48"/>
      <c r="H1" s="11" t="s">
        <v>8</v>
      </c>
      <c r="I1" s="49" t="s">
        <v>10</v>
      </c>
      <c r="J1" s="50"/>
      <c r="K1" s="50"/>
      <c r="L1" s="50"/>
      <c r="M1" s="35"/>
      <c r="N1" s="49" t="s">
        <v>13</v>
      </c>
      <c r="O1" s="50"/>
      <c r="P1" s="50"/>
      <c r="Q1" s="50"/>
      <c r="R1" s="36"/>
      <c r="S1" s="22" t="s">
        <v>16</v>
      </c>
      <c r="T1" s="22"/>
    </row>
    <row r="2" spans="1:26">
      <c r="A2" s="3"/>
      <c r="B2" s="3"/>
      <c r="C2" s="17"/>
      <c r="D2" s="5" t="s">
        <v>4</v>
      </c>
      <c r="E2" s="5" t="s">
        <v>5</v>
      </c>
      <c r="F2" s="5" t="s">
        <v>15</v>
      </c>
      <c r="G2" s="39" t="s">
        <v>6</v>
      </c>
      <c r="H2" s="40" t="s">
        <v>9</v>
      </c>
      <c r="I2" s="51" t="s">
        <v>11</v>
      </c>
      <c r="J2" s="52"/>
      <c r="K2" s="52"/>
      <c r="L2" s="52"/>
      <c r="M2" s="37"/>
      <c r="N2" s="51" t="s">
        <v>11</v>
      </c>
      <c r="O2" s="52"/>
      <c r="P2" s="52"/>
      <c r="Q2" s="52"/>
      <c r="R2" s="38"/>
    </row>
    <row r="3" spans="1:26">
      <c r="A3" s="1"/>
      <c r="B3" s="1"/>
      <c r="C3" s="4"/>
      <c r="D3" s="14" t="s">
        <v>7</v>
      </c>
      <c r="E3" s="14" t="s">
        <v>7</v>
      </c>
      <c r="F3" s="14" t="s">
        <v>7</v>
      </c>
      <c r="G3" s="18" t="s">
        <v>7</v>
      </c>
      <c r="H3" s="12" t="s">
        <v>7</v>
      </c>
      <c r="I3" s="5" t="s">
        <v>4</v>
      </c>
      <c r="J3" s="5" t="s">
        <v>5</v>
      </c>
      <c r="K3" s="5" t="s">
        <v>12</v>
      </c>
      <c r="L3" s="13" t="s">
        <v>65</v>
      </c>
      <c r="M3" s="13" t="s">
        <v>6</v>
      </c>
      <c r="N3" s="19" t="s">
        <v>14</v>
      </c>
      <c r="O3" s="5" t="s">
        <v>14</v>
      </c>
      <c r="P3" s="5" t="s">
        <v>15</v>
      </c>
      <c r="Q3" s="14" t="s">
        <v>64</v>
      </c>
      <c r="R3" s="18" t="s">
        <v>6</v>
      </c>
      <c r="S3" s="23" t="s">
        <v>17</v>
      </c>
      <c r="T3" s="23" t="s">
        <v>22</v>
      </c>
      <c r="U3" s="23" t="s">
        <v>18</v>
      </c>
      <c r="V3" s="23" t="s">
        <v>69</v>
      </c>
      <c r="W3" s="23" t="s">
        <v>19</v>
      </c>
      <c r="X3" s="23" t="s">
        <v>20</v>
      </c>
      <c r="Y3" s="23" t="s">
        <v>21</v>
      </c>
      <c r="Z3" s="23" t="s">
        <v>71</v>
      </c>
    </row>
    <row r="4" spans="1:26">
      <c r="A4" s="9"/>
      <c r="B4" s="9"/>
      <c r="C4" s="10"/>
      <c r="D4" s="9"/>
      <c r="E4" s="9"/>
      <c r="F4" s="9"/>
      <c r="G4" s="10"/>
      <c r="H4" s="10"/>
      <c r="I4" s="6" t="s">
        <v>7</v>
      </c>
      <c r="J4" s="6" t="s">
        <v>7</v>
      </c>
      <c r="K4" s="6" t="s">
        <v>7</v>
      </c>
      <c r="L4" s="6" t="s">
        <v>7</v>
      </c>
      <c r="M4" s="6" t="s">
        <v>7</v>
      </c>
      <c r="N4" s="20" t="s">
        <v>7</v>
      </c>
      <c r="O4" s="6" t="s">
        <v>7</v>
      </c>
      <c r="P4" s="6" t="s">
        <v>7</v>
      </c>
      <c r="Q4" s="6" t="s">
        <v>7</v>
      </c>
      <c r="R4" s="7" t="s">
        <v>7</v>
      </c>
      <c r="S4" s="24" t="s">
        <v>7</v>
      </c>
      <c r="T4" s="24"/>
      <c r="U4" s="24" t="s">
        <v>7</v>
      </c>
      <c r="V4" s="24" t="s">
        <v>7</v>
      </c>
      <c r="W4" s="24" t="s">
        <v>7</v>
      </c>
      <c r="X4" s="9"/>
      <c r="Y4" s="9"/>
      <c r="Z4" s="9"/>
    </row>
    <row r="5" spans="1:26">
      <c r="A5">
        <v>4928</v>
      </c>
      <c r="B5" t="s">
        <v>51</v>
      </c>
      <c r="C5" s="8" t="s">
        <v>38</v>
      </c>
      <c r="D5" s="30">
        <v>1.0015000000000001</v>
      </c>
      <c r="E5" s="42">
        <v>1.0017</v>
      </c>
      <c r="F5" s="42">
        <f>D5-E5</f>
        <v>-1.9999999999997797E-4</v>
      </c>
      <c r="G5" s="31">
        <f>(D5+E5)/2</f>
        <v>1.0016</v>
      </c>
      <c r="H5" s="31">
        <v>6.1612999999999998</v>
      </c>
      <c r="I5" s="41">
        <v>2.8071999999999999</v>
      </c>
      <c r="J5" s="41">
        <v>2.8067000000000002</v>
      </c>
      <c r="K5" s="42">
        <f>I5-J5</f>
        <v>4.9999999999972289E-4</v>
      </c>
      <c r="L5" s="30">
        <f>(I5+J5)/2</f>
        <v>2.8069500000000001</v>
      </c>
      <c r="M5" s="42">
        <f>L5-G5</f>
        <v>1.80535</v>
      </c>
      <c r="N5" s="44">
        <v>2.6991000000000001</v>
      </c>
      <c r="O5" s="41">
        <v>2.6985999999999999</v>
      </c>
      <c r="P5" s="42">
        <f>N5-O5</f>
        <v>5.0000000000016698E-4</v>
      </c>
      <c r="Q5" s="30">
        <f>(N5+O5)/2</f>
        <v>2.6988500000000002</v>
      </c>
      <c r="R5" s="31">
        <f t="shared" ref="R5:R17" si="0">Q5-G5</f>
        <v>1.6972500000000001</v>
      </c>
      <c r="S5" s="42">
        <f>H5-L5</f>
        <v>3.3543499999999997</v>
      </c>
      <c r="T5" s="42">
        <f>M5</f>
        <v>1.80535</v>
      </c>
      <c r="U5" s="42">
        <f>M5-R5</f>
        <v>0.10809999999999986</v>
      </c>
      <c r="V5" s="42">
        <f>R5</f>
        <v>1.6972500000000001</v>
      </c>
      <c r="W5" s="42">
        <f>H5-G5</f>
        <v>5.1597</v>
      </c>
      <c r="X5" s="42">
        <f>(S5/W5)*100</f>
        <v>65.010562629610249</v>
      </c>
      <c r="Y5" s="42">
        <f>(U5/W5)*100</f>
        <v>2.0950830474639974</v>
      </c>
      <c r="Z5" s="42">
        <f>(V5/W5)*100</f>
        <v>32.894354322925757</v>
      </c>
    </row>
    <row r="6" spans="1:26">
      <c r="A6">
        <v>4928</v>
      </c>
      <c r="B6" s="43" t="s">
        <v>52</v>
      </c>
      <c r="C6" s="8" t="s">
        <v>39</v>
      </c>
      <c r="D6" s="30">
        <v>0.98680000000000001</v>
      </c>
      <c r="E6" s="42">
        <v>0.98660000000000003</v>
      </c>
      <c r="F6" s="42">
        <f t="shared" ref="F6:F17" si="1">D6-E6</f>
        <v>1.9999999999997797E-4</v>
      </c>
      <c r="G6" s="31">
        <f t="shared" ref="G6:G17" si="2">(D6+E6)/2</f>
        <v>0.98670000000000002</v>
      </c>
      <c r="H6" s="31">
        <v>7.1219999999999999</v>
      </c>
      <c r="I6" s="41">
        <v>3.3014999999999999</v>
      </c>
      <c r="J6" s="41">
        <v>3.302</v>
      </c>
      <c r="K6" s="42">
        <f t="shared" ref="K6:K17" si="3">I6-J6</f>
        <v>-5.0000000000016698E-4</v>
      </c>
      <c r="L6" s="30">
        <f t="shared" ref="L6:L17" si="4">(I6+J6)/2</f>
        <v>3.3017500000000002</v>
      </c>
      <c r="M6" s="42">
        <f t="shared" ref="M6:M17" si="5">L6-G6</f>
        <v>2.3150500000000003</v>
      </c>
      <c r="N6" s="44">
        <v>3.1732</v>
      </c>
      <c r="O6" s="41">
        <v>3.1728000000000001</v>
      </c>
      <c r="P6" s="42">
        <f t="shared" ref="P6:P17" si="6">N6-O6</f>
        <v>3.9999999999995595E-4</v>
      </c>
      <c r="Q6" s="30">
        <f t="shared" ref="Q6:Q17" si="7">(N6+O6)/2</f>
        <v>3.173</v>
      </c>
      <c r="R6" s="31">
        <f t="shared" si="0"/>
        <v>2.1863000000000001</v>
      </c>
      <c r="S6" s="42">
        <f t="shared" ref="S5:S17" si="8">H6-L6</f>
        <v>3.8202499999999997</v>
      </c>
      <c r="T6" s="42">
        <f t="shared" ref="T6:T17" si="9">M6</f>
        <v>2.3150500000000003</v>
      </c>
      <c r="U6" s="42">
        <f t="shared" ref="U6:U17" si="10">M6-R6</f>
        <v>0.12875000000000014</v>
      </c>
      <c r="V6" s="42">
        <f t="shared" ref="V6:V17" si="11">R6</f>
        <v>2.1863000000000001</v>
      </c>
      <c r="W6" s="42">
        <f t="shared" ref="W6:W17" si="12">H6-G6</f>
        <v>6.1353</v>
      </c>
      <c r="X6" s="42">
        <f t="shared" ref="X6:X17" si="13">(S6/W6)*100</f>
        <v>62.266718823855392</v>
      </c>
      <c r="Y6" s="42">
        <f t="shared" ref="Y6:Y17" si="14">(U6/W6)*100</f>
        <v>2.09851189020912</v>
      </c>
      <c r="Z6" s="42">
        <f t="shared" ref="Z6:Z17" si="15">(V6/W6)*100</f>
        <v>35.634769285935491</v>
      </c>
    </row>
    <row r="7" spans="1:26">
      <c r="A7">
        <v>4928</v>
      </c>
      <c r="B7" t="s">
        <v>53</v>
      </c>
      <c r="C7" s="8" t="s">
        <v>40</v>
      </c>
      <c r="D7" s="30">
        <v>1.0197000000000001</v>
      </c>
      <c r="E7" s="42">
        <v>1.0194000000000001</v>
      </c>
      <c r="F7" s="42">
        <f t="shared" si="1"/>
        <v>2.9999999999996696E-4</v>
      </c>
      <c r="G7" s="31">
        <f t="shared" si="2"/>
        <v>1.0195500000000002</v>
      </c>
      <c r="H7" s="31">
        <v>10.821099999999999</v>
      </c>
      <c r="I7" s="41">
        <v>4.6003999999999996</v>
      </c>
      <c r="J7" s="41">
        <v>4.6002999999999998</v>
      </c>
      <c r="K7" s="42">
        <f t="shared" si="3"/>
        <v>9.9999999999766942E-5</v>
      </c>
      <c r="L7" s="30">
        <f t="shared" si="4"/>
        <v>4.6003499999999997</v>
      </c>
      <c r="M7" s="42">
        <f t="shared" si="5"/>
        <v>3.5807999999999995</v>
      </c>
      <c r="N7" s="44">
        <v>4.3861999999999997</v>
      </c>
      <c r="O7" s="42">
        <v>4.3867000000000003</v>
      </c>
      <c r="P7" s="42">
        <f t="shared" si="6"/>
        <v>-5.0000000000061107E-4</v>
      </c>
      <c r="Q7" s="30">
        <f t="shared" si="7"/>
        <v>4.38645</v>
      </c>
      <c r="R7" s="31">
        <f t="shared" si="0"/>
        <v>3.3668999999999998</v>
      </c>
      <c r="S7" s="42">
        <f t="shared" si="8"/>
        <v>6.2207499999999998</v>
      </c>
      <c r="T7" s="42">
        <f t="shared" si="9"/>
        <v>3.5807999999999995</v>
      </c>
      <c r="U7" s="42">
        <f t="shared" si="10"/>
        <v>0.21389999999999976</v>
      </c>
      <c r="V7" s="42">
        <f t="shared" si="11"/>
        <v>3.3668999999999998</v>
      </c>
      <c r="W7" s="42">
        <f t="shared" si="12"/>
        <v>9.8015499999999989</v>
      </c>
      <c r="X7" s="42">
        <f t="shared" si="13"/>
        <v>63.46700266794538</v>
      </c>
      <c r="Y7" s="42">
        <f t="shared" si="14"/>
        <v>2.1823079002810757</v>
      </c>
      <c r="Z7" s="42">
        <f t="shared" si="15"/>
        <v>34.350689431773546</v>
      </c>
    </row>
    <row r="8" spans="1:26">
      <c r="A8">
        <v>4928</v>
      </c>
      <c r="B8" t="s">
        <v>54</v>
      </c>
      <c r="C8" s="8" t="s">
        <v>41</v>
      </c>
      <c r="D8" s="41">
        <v>1.0276000000000001</v>
      </c>
      <c r="E8" s="42">
        <v>1.0278</v>
      </c>
      <c r="F8" s="42">
        <f t="shared" si="1"/>
        <v>-1.9999999999997797E-4</v>
      </c>
      <c r="G8" s="31">
        <f t="shared" si="2"/>
        <v>1.0277000000000001</v>
      </c>
      <c r="H8" s="31">
        <v>6.3079000000000001</v>
      </c>
      <c r="I8" s="41">
        <v>3.0947</v>
      </c>
      <c r="J8" s="41">
        <v>3.0948000000000002</v>
      </c>
      <c r="K8" s="42">
        <f t="shared" si="3"/>
        <v>-1.0000000000021103E-4</v>
      </c>
      <c r="L8" s="30">
        <f t="shared" si="4"/>
        <v>3.0947500000000003</v>
      </c>
      <c r="M8" s="42">
        <f t="shared" si="5"/>
        <v>2.0670500000000001</v>
      </c>
      <c r="N8" s="44">
        <v>2.9756999999999998</v>
      </c>
      <c r="O8" s="41">
        <v>2.9756</v>
      </c>
      <c r="P8" s="42">
        <f t="shared" si="6"/>
        <v>9.9999999999766942E-5</v>
      </c>
      <c r="Q8" s="30">
        <f t="shared" si="7"/>
        <v>2.9756499999999999</v>
      </c>
      <c r="R8" s="31">
        <f t="shared" si="0"/>
        <v>1.9479499999999998</v>
      </c>
      <c r="S8" s="42">
        <f t="shared" si="8"/>
        <v>3.2131499999999997</v>
      </c>
      <c r="T8" s="42">
        <f t="shared" si="9"/>
        <v>2.0670500000000001</v>
      </c>
      <c r="U8" s="42">
        <f t="shared" si="10"/>
        <v>0.11910000000000021</v>
      </c>
      <c r="V8" s="42">
        <f t="shared" si="11"/>
        <v>1.9479499999999998</v>
      </c>
      <c r="W8" s="42">
        <f t="shared" si="12"/>
        <v>5.2801999999999998</v>
      </c>
      <c r="X8" s="42">
        <f t="shared" si="13"/>
        <v>60.85280860573463</v>
      </c>
      <c r="Y8" s="42">
        <f t="shared" si="14"/>
        <v>2.2555963789250448</v>
      </c>
      <c r="Z8" s="42">
        <f t="shared" si="15"/>
        <v>36.891595015340329</v>
      </c>
    </row>
    <row r="9" spans="1:26">
      <c r="A9">
        <v>4928</v>
      </c>
      <c r="B9" t="s">
        <v>55</v>
      </c>
      <c r="C9" s="8" t="s">
        <v>42</v>
      </c>
      <c r="D9" s="41">
        <v>1.0062</v>
      </c>
      <c r="E9" s="42">
        <v>1.0061</v>
      </c>
      <c r="F9" s="42">
        <f t="shared" si="1"/>
        <v>9.9999999999988987E-5</v>
      </c>
      <c r="G9" s="31">
        <f t="shared" si="2"/>
        <v>1.0061499999999999</v>
      </c>
      <c r="H9" s="31">
        <v>5.6367000000000003</v>
      </c>
      <c r="I9" s="41">
        <v>2.9478</v>
      </c>
      <c r="J9" s="41">
        <v>2.9478</v>
      </c>
      <c r="K9" s="42">
        <f t="shared" si="3"/>
        <v>0</v>
      </c>
      <c r="L9" s="30">
        <f t="shared" si="4"/>
        <v>2.9478</v>
      </c>
      <c r="M9" s="42">
        <f t="shared" si="5"/>
        <v>1.9416500000000001</v>
      </c>
      <c r="N9" s="44">
        <v>2.8502000000000001</v>
      </c>
      <c r="O9" s="41">
        <v>2.8502000000000001</v>
      </c>
      <c r="P9" s="42">
        <f t="shared" si="6"/>
        <v>0</v>
      </c>
      <c r="Q9" s="30">
        <f t="shared" si="7"/>
        <v>2.8502000000000001</v>
      </c>
      <c r="R9" s="31">
        <f t="shared" si="0"/>
        <v>1.8440500000000002</v>
      </c>
      <c r="S9" s="42">
        <f t="shared" si="8"/>
        <v>2.6889000000000003</v>
      </c>
      <c r="T9" s="42">
        <f t="shared" si="9"/>
        <v>1.9416500000000001</v>
      </c>
      <c r="U9" s="42">
        <f t="shared" si="10"/>
        <v>9.7599999999999909E-2</v>
      </c>
      <c r="V9" s="42">
        <f t="shared" si="11"/>
        <v>1.8440500000000002</v>
      </c>
      <c r="W9" s="42">
        <f t="shared" si="12"/>
        <v>4.6305500000000004</v>
      </c>
      <c r="X9" s="42">
        <f t="shared" si="13"/>
        <v>58.068695943246482</v>
      </c>
      <c r="Y9" s="42">
        <f t="shared" si="14"/>
        <v>2.1077409810929564</v>
      </c>
      <c r="Z9" s="42">
        <f t="shared" si="15"/>
        <v>39.823563075660559</v>
      </c>
    </row>
    <row r="10" spans="1:26">
      <c r="A10">
        <v>4928</v>
      </c>
      <c r="B10" t="s">
        <v>56</v>
      </c>
      <c r="C10" s="8" t="s">
        <v>43</v>
      </c>
      <c r="D10" s="41">
        <v>1.0289999999999999</v>
      </c>
      <c r="E10" s="42">
        <v>1.0290999999999999</v>
      </c>
      <c r="F10" s="42">
        <f t="shared" si="1"/>
        <v>-9.9999999999988987E-5</v>
      </c>
      <c r="G10" s="31">
        <f t="shared" si="2"/>
        <v>1.0290499999999998</v>
      </c>
      <c r="H10" s="31">
        <v>7.3902999999999999</v>
      </c>
      <c r="I10" s="41">
        <v>3.5474000000000001</v>
      </c>
      <c r="J10" s="41">
        <v>3.5476999999999999</v>
      </c>
      <c r="K10" s="42">
        <f t="shared" si="3"/>
        <v>-2.9999999999974492E-4</v>
      </c>
      <c r="L10" s="30">
        <f t="shared" si="4"/>
        <v>3.5475500000000002</v>
      </c>
      <c r="M10" s="42">
        <f t="shared" si="5"/>
        <v>2.5185000000000004</v>
      </c>
      <c r="N10" s="44">
        <v>3.4083000000000001</v>
      </c>
      <c r="O10" s="42">
        <v>3.4085000000000001</v>
      </c>
      <c r="P10" s="42">
        <f t="shared" si="6"/>
        <v>-1.9999999999997797E-4</v>
      </c>
      <c r="Q10" s="30">
        <f t="shared" si="7"/>
        <v>3.4084000000000003</v>
      </c>
      <c r="R10" s="31">
        <f t="shared" si="0"/>
        <v>2.3793500000000005</v>
      </c>
      <c r="S10" s="42">
        <f t="shared" si="8"/>
        <v>3.8427499999999997</v>
      </c>
      <c r="T10" s="42">
        <f t="shared" si="9"/>
        <v>2.5185000000000004</v>
      </c>
      <c r="U10" s="42">
        <f t="shared" si="10"/>
        <v>0.13914999999999988</v>
      </c>
      <c r="V10" s="42">
        <f t="shared" si="11"/>
        <v>2.3793500000000005</v>
      </c>
      <c r="W10" s="42">
        <f t="shared" si="12"/>
        <v>6.3612500000000001</v>
      </c>
      <c r="X10" s="42">
        <f t="shared" si="13"/>
        <v>60.408724700334048</v>
      </c>
      <c r="Y10" s="42">
        <f t="shared" si="14"/>
        <v>2.1874631558262903</v>
      </c>
      <c r="Z10" s="42">
        <f t="shared" si="15"/>
        <v>37.403812143839659</v>
      </c>
    </row>
    <row r="11" spans="1:26">
      <c r="A11">
        <v>4928</v>
      </c>
      <c r="B11" s="43" t="s">
        <v>57</v>
      </c>
      <c r="C11" s="8" t="s">
        <v>44</v>
      </c>
      <c r="D11" s="41">
        <v>0.99229999999999996</v>
      </c>
      <c r="E11" s="42">
        <v>0.9919</v>
      </c>
      <c r="F11" s="42">
        <f t="shared" si="1"/>
        <v>3.9999999999995595E-4</v>
      </c>
      <c r="G11" s="31">
        <f t="shared" si="2"/>
        <v>0.99209999999999998</v>
      </c>
      <c r="H11" s="31">
        <v>7.7775999999999996</v>
      </c>
      <c r="I11" s="41">
        <v>3.7212999999999998</v>
      </c>
      <c r="J11" s="41">
        <v>3.7218</v>
      </c>
      <c r="K11" s="42">
        <f t="shared" si="3"/>
        <v>-5.0000000000016698E-4</v>
      </c>
      <c r="L11" s="30">
        <f t="shared" si="4"/>
        <v>3.7215499999999997</v>
      </c>
      <c r="M11" s="42">
        <f t="shared" si="5"/>
        <v>2.7294499999999999</v>
      </c>
      <c r="N11" s="44">
        <v>3.5767000000000002</v>
      </c>
      <c r="O11" s="42">
        <v>3.5771999999999999</v>
      </c>
      <c r="P11" s="42">
        <f t="shared" si="6"/>
        <v>-4.9999999999972289E-4</v>
      </c>
      <c r="Q11" s="30">
        <f t="shared" si="7"/>
        <v>3.5769500000000001</v>
      </c>
      <c r="R11" s="31">
        <f t="shared" si="0"/>
        <v>2.5848500000000003</v>
      </c>
      <c r="S11" s="42">
        <f t="shared" si="8"/>
        <v>4.0560499999999999</v>
      </c>
      <c r="T11" s="42">
        <f t="shared" si="9"/>
        <v>2.7294499999999999</v>
      </c>
      <c r="U11" s="42">
        <f t="shared" si="10"/>
        <v>0.14459999999999962</v>
      </c>
      <c r="V11" s="42">
        <f t="shared" si="11"/>
        <v>2.5848500000000003</v>
      </c>
      <c r="W11" s="42">
        <f t="shared" si="12"/>
        <v>6.7854999999999999</v>
      </c>
      <c r="X11" s="42">
        <f t="shared" si="13"/>
        <v>59.775256060717709</v>
      </c>
      <c r="Y11" s="42">
        <f t="shared" si="14"/>
        <v>2.1310146636209506</v>
      </c>
      <c r="Z11" s="42">
        <f t="shared" si="15"/>
        <v>38.093729275661339</v>
      </c>
    </row>
    <row r="12" spans="1:26">
      <c r="A12">
        <v>4928</v>
      </c>
      <c r="B12" t="s">
        <v>58</v>
      </c>
      <c r="C12" s="8" t="s">
        <v>45</v>
      </c>
      <c r="D12" s="41">
        <v>1.0138</v>
      </c>
      <c r="E12" s="42">
        <v>1.0138</v>
      </c>
      <c r="F12" s="42">
        <f t="shared" si="1"/>
        <v>0</v>
      </c>
      <c r="G12" s="31">
        <f t="shared" si="2"/>
        <v>1.0138</v>
      </c>
      <c r="H12" s="31">
        <v>5.0149999999999997</v>
      </c>
      <c r="I12" s="41">
        <v>2.5914000000000001</v>
      </c>
      <c r="J12" s="41">
        <v>2.5918000000000001</v>
      </c>
      <c r="K12" s="42">
        <f t="shared" si="3"/>
        <v>-3.9999999999995595E-4</v>
      </c>
      <c r="L12" s="30">
        <f t="shared" si="4"/>
        <v>2.5916000000000001</v>
      </c>
      <c r="M12" s="42">
        <f t="shared" si="5"/>
        <v>1.5778000000000001</v>
      </c>
      <c r="N12" s="44">
        <v>2.5059</v>
      </c>
      <c r="O12" s="41">
        <v>2.5061</v>
      </c>
      <c r="P12" s="42">
        <f t="shared" si="6"/>
        <v>-1.9999999999997797E-4</v>
      </c>
      <c r="Q12" s="30">
        <f t="shared" si="7"/>
        <v>2.5060000000000002</v>
      </c>
      <c r="R12" s="31">
        <f t="shared" si="0"/>
        <v>1.4922000000000002</v>
      </c>
      <c r="S12" s="42">
        <f t="shared" si="8"/>
        <v>2.4233999999999996</v>
      </c>
      <c r="T12" s="42">
        <f t="shared" si="9"/>
        <v>1.5778000000000001</v>
      </c>
      <c r="U12" s="42">
        <f t="shared" si="10"/>
        <v>8.5599999999999898E-2</v>
      </c>
      <c r="V12" s="42">
        <f t="shared" si="11"/>
        <v>1.4922000000000002</v>
      </c>
      <c r="W12" s="42">
        <f t="shared" si="12"/>
        <v>4.0011999999999999</v>
      </c>
      <c r="X12" s="42">
        <f t="shared" si="13"/>
        <v>60.566829951014689</v>
      </c>
      <c r="Y12" s="42">
        <f t="shared" si="14"/>
        <v>2.1393581925422347</v>
      </c>
      <c r="Z12" s="42">
        <f t="shared" si="15"/>
        <v>37.293811856443071</v>
      </c>
    </row>
    <row r="13" spans="1:26">
      <c r="A13">
        <v>4928</v>
      </c>
      <c r="B13" t="s">
        <v>59</v>
      </c>
      <c r="C13" s="8" t="s">
        <v>46</v>
      </c>
      <c r="D13" s="41">
        <v>1.0086999999999999</v>
      </c>
      <c r="E13" s="42">
        <v>1.0086999999999999</v>
      </c>
      <c r="F13" s="42">
        <f t="shared" si="1"/>
        <v>0</v>
      </c>
      <c r="G13" s="31">
        <f t="shared" si="2"/>
        <v>1.0086999999999999</v>
      </c>
      <c r="H13" s="31">
        <v>6.5608000000000004</v>
      </c>
      <c r="I13" s="41">
        <v>3.2742</v>
      </c>
      <c r="J13" s="41">
        <v>3.2743000000000002</v>
      </c>
      <c r="K13" s="42">
        <f t="shared" si="3"/>
        <v>-1.0000000000021103E-4</v>
      </c>
      <c r="L13" s="30">
        <f t="shared" si="4"/>
        <v>3.2742500000000003</v>
      </c>
      <c r="M13" s="42">
        <f t="shared" si="5"/>
        <v>2.2655500000000002</v>
      </c>
      <c r="N13" s="44">
        <v>3.1543000000000001</v>
      </c>
      <c r="O13" s="42">
        <v>3.1541000000000001</v>
      </c>
      <c r="P13" s="42">
        <f t="shared" si="6"/>
        <v>1.9999999999997797E-4</v>
      </c>
      <c r="Q13" s="30">
        <f t="shared" si="7"/>
        <v>3.1542000000000003</v>
      </c>
      <c r="R13" s="31">
        <f t="shared" si="0"/>
        <v>2.1455000000000002</v>
      </c>
      <c r="S13" s="42">
        <f t="shared" si="8"/>
        <v>3.2865500000000001</v>
      </c>
      <c r="T13" s="42">
        <f t="shared" si="9"/>
        <v>2.2655500000000002</v>
      </c>
      <c r="U13" s="42">
        <f t="shared" si="10"/>
        <v>0.12004999999999999</v>
      </c>
      <c r="V13" s="42">
        <f t="shared" si="11"/>
        <v>2.1455000000000002</v>
      </c>
      <c r="W13" s="42">
        <f t="shared" si="12"/>
        <v>5.5521000000000003</v>
      </c>
      <c r="X13" s="42">
        <f t="shared" si="13"/>
        <v>59.194719115289708</v>
      </c>
      <c r="Y13" s="42">
        <f t="shared" si="14"/>
        <v>2.1622449163379622</v>
      </c>
      <c r="Z13" s="42">
        <f t="shared" si="15"/>
        <v>38.643035968372331</v>
      </c>
    </row>
    <row r="14" spans="1:26">
      <c r="A14">
        <v>4928</v>
      </c>
      <c r="B14" t="s">
        <v>60</v>
      </c>
      <c r="C14" s="8" t="s">
        <v>47</v>
      </c>
      <c r="D14" s="41">
        <v>1.0112000000000001</v>
      </c>
      <c r="E14" s="42">
        <v>1.0115000000000001</v>
      </c>
      <c r="F14" s="42">
        <f t="shared" si="1"/>
        <v>-2.9999999999996696E-4</v>
      </c>
      <c r="G14" s="31">
        <f t="shared" si="2"/>
        <v>1.0113500000000002</v>
      </c>
      <c r="H14" s="31">
        <v>7.1844999999999999</v>
      </c>
      <c r="I14" s="41">
        <v>3.6196000000000002</v>
      </c>
      <c r="J14" s="41">
        <v>3.62</v>
      </c>
      <c r="K14" s="42">
        <f t="shared" si="3"/>
        <v>-3.9999999999995595E-4</v>
      </c>
      <c r="L14" s="30">
        <f t="shared" si="4"/>
        <v>3.6198000000000001</v>
      </c>
      <c r="M14" s="42">
        <f t="shared" si="5"/>
        <v>2.6084499999999999</v>
      </c>
      <c r="N14" s="44">
        <v>3.4847000000000001</v>
      </c>
      <c r="O14" s="42">
        <v>3.4849000000000001</v>
      </c>
      <c r="P14" s="42">
        <f t="shared" si="6"/>
        <v>-1.9999999999997797E-4</v>
      </c>
      <c r="Q14" s="30">
        <f t="shared" si="7"/>
        <v>3.4847999999999999</v>
      </c>
      <c r="R14" s="31">
        <f t="shared" si="0"/>
        <v>2.4734499999999997</v>
      </c>
      <c r="S14" s="42">
        <f t="shared" si="8"/>
        <v>3.5646999999999998</v>
      </c>
      <c r="T14" s="42">
        <f t="shared" si="9"/>
        <v>2.6084499999999999</v>
      </c>
      <c r="U14" s="42">
        <f t="shared" si="10"/>
        <v>0.13500000000000023</v>
      </c>
      <c r="V14" s="42">
        <f t="shared" si="11"/>
        <v>2.4734499999999997</v>
      </c>
      <c r="W14" s="42">
        <f t="shared" si="12"/>
        <v>6.1731499999999997</v>
      </c>
      <c r="X14" s="42">
        <f t="shared" si="13"/>
        <v>57.745235414658644</v>
      </c>
      <c r="Y14" s="42">
        <f t="shared" si="14"/>
        <v>2.1868899994330322</v>
      </c>
      <c r="Z14" s="42">
        <f t="shared" si="15"/>
        <v>40.067874585908328</v>
      </c>
    </row>
    <row r="15" spans="1:26">
      <c r="A15">
        <v>4928</v>
      </c>
      <c r="B15" t="s">
        <v>61</v>
      </c>
      <c r="C15" s="8" t="s">
        <v>48</v>
      </c>
      <c r="D15" s="41">
        <v>1.0017</v>
      </c>
      <c r="E15" s="42">
        <v>1.0021</v>
      </c>
      <c r="F15" s="42">
        <f t="shared" si="1"/>
        <v>-3.9999999999995595E-4</v>
      </c>
      <c r="G15" s="31">
        <f t="shared" si="2"/>
        <v>1.0019</v>
      </c>
      <c r="H15" s="31">
        <v>9.3373000000000008</v>
      </c>
      <c r="I15" s="41">
        <v>4.8851000000000004</v>
      </c>
      <c r="J15" s="41">
        <v>4.8853</v>
      </c>
      <c r="K15" s="42">
        <f t="shared" si="3"/>
        <v>-1.9999999999953388E-4</v>
      </c>
      <c r="L15" s="30">
        <f t="shared" si="4"/>
        <v>4.8852000000000002</v>
      </c>
      <c r="M15" s="42">
        <f t="shared" si="5"/>
        <v>3.8833000000000002</v>
      </c>
      <c r="N15" s="44">
        <v>4.7107999999999999</v>
      </c>
      <c r="O15" s="41">
        <v>4.7110000000000003</v>
      </c>
      <c r="P15" s="42">
        <f t="shared" si="6"/>
        <v>-2.0000000000042206E-4</v>
      </c>
      <c r="Q15" s="30">
        <f t="shared" si="7"/>
        <v>4.7109000000000005</v>
      </c>
      <c r="R15" s="31">
        <f t="shared" si="0"/>
        <v>3.7090000000000005</v>
      </c>
      <c r="S15" s="42">
        <f t="shared" si="8"/>
        <v>4.4521000000000006</v>
      </c>
      <c r="T15" s="42">
        <f t="shared" si="9"/>
        <v>3.8833000000000002</v>
      </c>
      <c r="U15" s="42">
        <f t="shared" si="10"/>
        <v>0.17429999999999968</v>
      </c>
      <c r="V15" s="42">
        <f t="shared" si="11"/>
        <v>3.7090000000000005</v>
      </c>
      <c r="W15" s="42">
        <f t="shared" si="12"/>
        <v>8.3353999999999999</v>
      </c>
      <c r="X15" s="42">
        <f t="shared" si="13"/>
        <v>53.411953835448813</v>
      </c>
      <c r="Y15" s="42">
        <f t="shared" si="14"/>
        <v>2.0910814118098675</v>
      </c>
      <c r="Z15" s="42">
        <f t="shared" si="15"/>
        <v>44.496964752741327</v>
      </c>
    </row>
    <row r="16" spans="1:26">
      <c r="A16">
        <v>4928</v>
      </c>
      <c r="B16" t="s">
        <v>62</v>
      </c>
      <c r="C16" s="8" t="s">
        <v>49</v>
      </c>
      <c r="D16" s="41">
        <v>0.97519999999999996</v>
      </c>
      <c r="E16" s="42">
        <v>0.97519999999999996</v>
      </c>
      <c r="F16" s="42">
        <f t="shared" si="1"/>
        <v>0</v>
      </c>
      <c r="G16" s="31">
        <f t="shared" si="2"/>
        <v>0.97519999999999996</v>
      </c>
      <c r="H16" s="31">
        <v>8.4205000000000005</v>
      </c>
      <c r="I16" s="41">
        <v>4.4947999999999997</v>
      </c>
      <c r="J16" s="41">
        <v>4.4943</v>
      </c>
      <c r="K16" s="42">
        <f t="shared" si="3"/>
        <v>4.9999999999972289E-4</v>
      </c>
      <c r="L16" s="30">
        <f t="shared" si="4"/>
        <v>4.4945500000000003</v>
      </c>
      <c r="M16" s="42">
        <f t="shared" si="5"/>
        <v>3.5193500000000002</v>
      </c>
      <c r="N16" s="44">
        <v>4.3308</v>
      </c>
      <c r="O16" s="42">
        <v>4.3310000000000004</v>
      </c>
      <c r="P16" s="42">
        <f t="shared" si="6"/>
        <v>-2.0000000000042206E-4</v>
      </c>
      <c r="Q16" s="30">
        <f t="shared" si="7"/>
        <v>4.3308999999999997</v>
      </c>
      <c r="R16" s="31">
        <f t="shared" si="0"/>
        <v>3.3556999999999997</v>
      </c>
      <c r="S16" s="42">
        <f t="shared" si="8"/>
        <v>3.9259500000000003</v>
      </c>
      <c r="T16" s="42">
        <f t="shared" si="9"/>
        <v>3.5193500000000002</v>
      </c>
      <c r="U16" s="42">
        <f t="shared" si="10"/>
        <v>0.16365000000000052</v>
      </c>
      <c r="V16" s="42">
        <f t="shared" si="11"/>
        <v>3.3556999999999997</v>
      </c>
      <c r="W16" s="42">
        <f t="shared" si="12"/>
        <v>7.4453000000000005</v>
      </c>
      <c r="X16" s="42">
        <f t="shared" si="13"/>
        <v>52.730581709266247</v>
      </c>
      <c r="Y16" s="42">
        <f t="shared" si="14"/>
        <v>2.1980309725598768</v>
      </c>
      <c r="Z16" s="42">
        <f t="shared" si="15"/>
        <v>45.071387318173869</v>
      </c>
    </row>
    <row r="17" spans="1:26">
      <c r="A17">
        <v>4928</v>
      </c>
      <c r="B17" t="s">
        <v>63</v>
      </c>
      <c r="C17" s="8" t="s">
        <v>50</v>
      </c>
      <c r="D17" s="41">
        <v>1.0018</v>
      </c>
      <c r="E17" s="42">
        <v>1.0017</v>
      </c>
      <c r="F17" s="42">
        <f t="shared" si="1"/>
        <v>9.9999999999988987E-5</v>
      </c>
      <c r="G17" s="31">
        <f t="shared" si="2"/>
        <v>1.0017499999999999</v>
      </c>
      <c r="H17" s="31">
        <v>7.4259000000000004</v>
      </c>
      <c r="I17" s="41">
        <v>4.1786000000000003</v>
      </c>
      <c r="J17" s="41">
        <v>4.1790000000000003</v>
      </c>
      <c r="K17" s="42">
        <f t="shared" si="3"/>
        <v>-3.9999999999995595E-4</v>
      </c>
      <c r="L17" s="30">
        <f t="shared" si="4"/>
        <v>4.1788000000000007</v>
      </c>
      <c r="M17" s="42">
        <f t="shared" si="5"/>
        <v>3.1770500000000008</v>
      </c>
      <c r="N17" s="44">
        <v>4.0403000000000002</v>
      </c>
      <c r="O17" s="41">
        <v>4.0404</v>
      </c>
      <c r="P17" s="42">
        <f t="shared" si="6"/>
        <v>-9.9999999999766942E-5</v>
      </c>
      <c r="Q17" s="30">
        <f t="shared" si="7"/>
        <v>4.0403500000000001</v>
      </c>
      <c r="R17" s="31">
        <f t="shared" si="0"/>
        <v>3.0386000000000002</v>
      </c>
      <c r="S17" s="42">
        <f t="shared" si="8"/>
        <v>3.2470999999999997</v>
      </c>
      <c r="T17" s="42">
        <f t="shared" si="9"/>
        <v>3.1770500000000008</v>
      </c>
      <c r="U17" s="42">
        <f t="shared" si="10"/>
        <v>0.13845000000000063</v>
      </c>
      <c r="V17" s="42">
        <f t="shared" si="11"/>
        <v>3.0386000000000002</v>
      </c>
      <c r="W17" s="42">
        <f t="shared" si="12"/>
        <v>6.4241500000000009</v>
      </c>
      <c r="X17" s="42">
        <f t="shared" si="13"/>
        <v>50.545208315496978</v>
      </c>
      <c r="Y17" s="42">
        <f t="shared" si="14"/>
        <v>2.155148930208675</v>
      </c>
      <c r="Z17" s="42">
        <f t="shared" si="15"/>
        <v>47.299642754294339</v>
      </c>
    </row>
  </sheetData>
  <mergeCells count="5">
    <mergeCell ref="D1:G1"/>
    <mergeCell ref="I1:L1"/>
    <mergeCell ref="I2:L2"/>
    <mergeCell ref="N1:Q1"/>
    <mergeCell ref="N2:Q2"/>
  </mergeCells>
  <pageMargins left="0.7" right="0.7" top="0.75" bottom="0.75" header="0.3" footer="0.3"/>
  <pageSetup orientation="portrait" horizontalDpi="200" verticalDpi="200" copies="0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7"/>
  <sheetViews>
    <sheetView tabSelected="1" workbookViewId="0">
      <selection activeCell="I24" sqref="I24"/>
    </sheetView>
  </sheetViews>
  <sheetFormatPr baseColWidth="10" defaultColWidth="8.83203125" defaultRowHeight="14" x14ac:dyDescent="0"/>
  <cols>
    <col min="1" max="1" width="16.5" bestFit="1" customWidth="1"/>
    <col min="2" max="2" width="12.1640625" customWidth="1"/>
    <col min="3" max="3" width="15.5" customWidth="1"/>
  </cols>
  <sheetData>
    <row r="1" spans="1:9">
      <c r="A1" s="25" t="s">
        <v>66</v>
      </c>
      <c r="B1" s="26"/>
      <c r="C1" s="26"/>
      <c r="D1" s="26"/>
      <c r="E1" s="26"/>
      <c r="F1" s="26"/>
      <c r="G1" s="26"/>
      <c r="H1" s="26"/>
      <c r="I1" s="27"/>
    </row>
    <row r="2" spans="1:9">
      <c r="A2" s="15" t="s">
        <v>23</v>
      </c>
      <c r="B2" s="23" t="s">
        <v>17</v>
      </c>
      <c r="C2" s="23" t="s">
        <v>24</v>
      </c>
      <c r="D2" s="23" t="s">
        <v>25</v>
      </c>
      <c r="E2" s="23" t="s">
        <v>69</v>
      </c>
      <c r="F2" s="23" t="s">
        <v>19</v>
      </c>
      <c r="G2" s="23" t="s">
        <v>20</v>
      </c>
      <c r="H2" s="23" t="s">
        <v>70</v>
      </c>
      <c r="I2" s="28" t="s">
        <v>21</v>
      </c>
    </row>
    <row r="3" spans="1:9">
      <c r="A3" s="29" t="s">
        <v>26</v>
      </c>
      <c r="B3" s="24" t="s">
        <v>7</v>
      </c>
      <c r="C3" s="24" t="s">
        <v>7</v>
      </c>
      <c r="D3" s="24" t="s">
        <v>7</v>
      </c>
      <c r="E3" s="24" t="s">
        <v>7</v>
      </c>
      <c r="F3" s="24" t="s">
        <v>7</v>
      </c>
      <c r="G3" s="9"/>
      <c r="H3" s="9"/>
      <c r="I3" s="10"/>
    </row>
    <row r="4" spans="1:9">
      <c r="A4" s="21" t="s">
        <v>27</v>
      </c>
      <c r="B4" s="30">
        <f>'RAW DATA'!S5</f>
        <v>3.3543499999999997</v>
      </c>
      <c r="C4" s="30">
        <f>'RAW DATA'!T5</f>
        <v>1.80535</v>
      </c>
      <c r="D4" s="30">
        <f>'RAW DATA'!U5</f>
        <v>0.10809999999999986</v>
      </c>
      <c r="E4" s="30">
        <f>'RAW DATA'!V5</f>
        <v>1.6972500000000001</v>
      </c>
      <c r="F4" s="30">
        <f>'RAW DATA'!W5</f>
        <v>5.1597</v>
      </c>
      <c r="G4" s="30">
        <f>'RAW DATA'!X5</f>
        <v>65.010562629610249</v>
      </c>
      <c r="H4" s="30">
        <f>'RAW DATA'!Z5</f>
        <v>32.894354322925757</v>
      </c>
      <c r="I4" s="31">
        <f>'RAW DATA'!Y5</f>
        <v>2.0950830474639974</v>
      </c>
    </row>
    <row r="5" spans="1:9">
      <c r="A5" s="32" t="s">
        <v>28</v>
      </c>
      <c r="B5" s="30">
        <f>'RAW DATA'!S6</f>
        <v>3.8202499999999997</v>
      </c>
      <c r="C5" s="30">
        <f>'RAW DATA'!T6</f>
        <v>2.3150500000000003</v>
      </c>
      <c r="D5" s="30">
        <f>'RAW DATA'!U6</f>
        <v>0.12875000000000014</v>
      </c>
      <c r="E5" s="30">
        <f>'RAW DATA'!V6</f>
        <v>2.1863000000000001</v>
      </c>
      <c r="F5" s="30">
        <f>'RAW DATA'!W6</f>
        <v>6.1353</v>
      </c>
      <c r="G5" s="30">
        <f>'RAW DATA'!X6</f>
        <v>62.266718823855392</v>
      </c>
      <c r="H5" s="30">
        <f>'RAW DATA'!Z6</f>
        <v>35.634769285935491</v>
      </c>
      <c r="I5" s="31">
        <f>'RAW DATA'!Y6</f>
        <v>2.09851189020912</v>
      </c>
    </row>
    <row r="6" spans="1:9">
      <c r="A6" s="21" t="s">
        <v>29</v>
      </c>
      <c r="B6" s="30">
        <f>'RAW DATA'!S7</f>
        <v>6.2207499999999998</v>
      </c>
      <c r="C6" s="30">
        <f>'RAW DATA'!T7</f>
        <v>3.5807999999999995</v>
      </c>
      <c r="D6" s="30">
        <f>'RAW DATA'!U7</f>
        <v>0.21389999999999976</v>
      </c>
      <c r="E6" s="30">
        <f>'RAW DATA'!V7</f>
        <v>3.3668999999999998</v>
      </c>
      <c r="F6" s="30">
        <f>'RAW DATA'!W7</f>
        <v>9.8015499999999989</v>
      </c>
      <c r="G6" s="30">
        <f>'RAW DATA'!X7</f>
        <v>63.46700266794538</v>
      </c>
      <c r="H6" s="30">
        <f>'RAW DATA'!Z7</f>
        <v>34.350689431773546</v>
      </c>
      <c r="I6" s="31">
        <f>'RAW DATA'!Y7</f>
        <v>2.1823079002810757</v>
      </c>
    </row>
    <row r="7" spans="1:9">
      <c r="A7" s="21" t="s">
        <v>30</v>
      </c>
      <c r="B7" s="30">
        <f>'RAW DATA'!S8</f>
        <v>3.2131499999999997</v>
      </c>
      <c r="C7" s="30">
        <f>'RAW DATA'!T8</f>
        <v>2.0670500000000001</v>
      </c>
      <c r="D7" s="30">
        <f>'RAW DATA'!U8</f>
        <v>0.11910000000000021</v>
      </c>
      <c r="E7" s="30">
        <f>'RAW DATA'!V8</f>
        <v>1.9479499999999998</v>
      </c>
      <c r="F7" s="30">
        <f>'RAW DATA'!W8</f>
        <v>5.2801999999999998</v>
      </c>
      <c r="G7" s="30">
        <f>'RAW DATA'!X8</f>
        <v>60.85280860573463</v>
      </c>
      <c r="H7" s="30">
        <f>'RAW DATA'!Z8</f>
        <v>36.891595015340329</v>
      </c>
      <c r="I7" s="31">
        <f>'RAW DATA'!Y8</f>
        <v>2.2555963789250448</v>
      </c>
    </row>
    <row r="8" spans="1:9">
      <c r="A8" s="21" t="s">
        <v>31</v>
      </c>
      <c r="B8" s="30">
        <f>'RAW DATA'!S9</f>
        <v>2.6889000000000003</v>
      </c>
      <c r="C8" s="30">
        <f>'RAW DATA'!T9</f>
        <v>1.9416500000000001</v>
      </c>
      <c r="D8" s="30">
        <f>'RAW DATA'!U9</f>
        <v>9.7599999999999909E-2</v>
      </c>
      <c r="E8" s="30">
        <f>'RAW DATA'!V9</f>
        <v>1.8440500000000002</v>
      </c>
      <c r="F8" s="30">
        <f>'RAW DATA'!W9</f>
        <v>4.6305500000000004</v>
      </c>
      <c r="G8" s="30">
        <f>'RAW DATA'!X9</f>
        <v>58.068695943246482</v>
      </c>
      <c r="H8" s="30">
        <f>'RAW DATA'!Z9</f>
        <v>39.823563075660559</v>
      </c>
      <c r="I8" s="31">
        <f>'RAW DATA'!Y9</f>
        <v>2.1077409810929564</v>
      </c>
    </row>
    <row r="9" spans="1:9">
      <c r="A9" s="21" t="s">
        <v>32</v>
      </c>
      <c r="B9" s="30">
        <f>'RAW DATA'!S10</f>
        <v>3.8427499999999997</v>
      </c>
      <c r="C9" s="30">
        <f>'RAW DATA'!T10</f>
        <v>2.5185000000000004</v>
      </c>
      <c r="D9" s="30">
        <f>'RAW DATA'!U10</f>
        <v>0.13914999999999988</v>
      </c>
      <c r="E9" s="30">
        <f>'RAW DATA'!V10</f>
        <v>2.3793500000000005</v>
      </c>
      <c r="F9" s="30">
        <f>'RAW DATA'!W10</f>
        <v>6.3612500000000001</v>
      </c>
      <c r="G9" s="30">
        <f>'RAW DATA'!X10</f>
        <v>60.408724700334048</v>
      </c>
      <c r="H9" s="30">
        <f>'RAW DATA'!Z10</f>
        <v>37.403812143839659</v>
      </c>
      <c r="I9" s="31">
        <f>'RAW DATA'!Y10</f>
        <v>2.1874631558262903</v>
      </c>
    </row>
    <row r="10" spans="1:9">
      <c r="A10" s="21" t="s">
        <v>33</v>
      </c>
      <c r="B10" s="30">
        <f>'RAW DATA'!S11</f>
        <v>4.0560499999999999</v>
      </c>
      <c r="C10" s="30">
        <f>'RAW DATA'!T11</f>
        <v>2.7294499999999999</v>
      </c>
      <c r="D10" s="30">
        <f>'RAW DATA'!U11</f>
        <v>0.14459999999999962</v>
      </c>
      <c r="E10" s="30">
        <f>'RAW DATA'!V11</f>
        <v>2.5848500000000003</v>
      </c>
      <c r="F10" s="30">
        <f>'RAW DATA'!W11</f>
        <v>6.7854999999999999</v>
      </c>
      <c r="G10" s="30">
        <f>'RAW DATA'!X11</f>
        <v>59.775256060717709</v>
      </c>
      <c r="H10" s="30">
        <f>'RAW DATA'!Z11</f>
        <v>38.093729275661339</v>
      </c>
      <c r="I10" s="31">
        <f>'RAW DATA'!Y11</f>
        <v>2.1310146636209506</v>
      </c>
    </row>
    <row r="11" spans="1:9">
      <c r="A11" s="21" t="s">
        <v>34</v>
      </c>
      <c r="B11" s="30">
        <f>'RAW DATA'!S12</f>
        <v>2.4233999999999996</v>
      </c>
      <c r="C11" s="30">
        <f>'RAW DATA'!T12</f>
        <v>1.5778000000000001</v>
      </c>
      <c r="D11" s="30">
        <f>'RAW DATA'!U12</f>
        <v>8.5599999999999898E-2</v>
      </c>
      <c r="E11" s="30">
        <f>'RAW DATA'!V12</f>
        <v>1.4922000000000002</v>
      </c>
      <c r="F11" s="30">
        <f>'RAW DATA'!W12</f>
        <v>4.0011999999999999</v>
      </c>
      <c r="G11" s="30">
        <f>'RAW DATA'!X12</f>
        <v>60.566829951014689</v>
      </c>
      <c r="H11" s="30">
        <f>'RAW DATA'!Z12</f>
        <v>37.293811856443071</v>
      </c>
      <c r="I11" s="31">
        <f>'RAW DATA'!Y12</f>
        <v>2.1393581925422347</v>
      </c>
    </row>
    <row r="12" spans="1:9">
      <c r="A12" s="21" t="s">
        <v>35</v>
      </c>
      <c r="B12" s="30">
        <f>'RAW DATA'!S13</f>
        <v>3.2865500000000001</v>
      </c>
      <c r="C12" s="30">
        <f>'RAW DATA'!T13</f>
        <v>2.2655500000000002</v>
      </c>
      <c r="D12" s="30">
        <f>'RAW DATA'!U13</f>
        <v>0.12004999999999999</v>
      </c>
      <c r="E12" s="30">
        <f>'RAW DATA'!V13</f>
        <v>2.1455000000000002</v>
      </c>
      <c r="F12" s="30">
        <f>'RAW DATA'!W13</f>
        <v>5.5521000000000003</v>
      </c>
      <c r="G12" s="30">
        <f>'RAW DATA'!X13</f>
        <v>59.194719115289708</v>
      </c>
      <c r="H12" s="30">
        <f>'RAW DATA'!Z13</f>
        <v>38.643035968372331</v>
      </c>
      <c r="I12" s="31">
        <f>'RAW DATA'!Y13</f>
        <v>2.1622449163379622</v>
      </c>
    </row>
    <row r="13" spans="1:9">
      <c r="A13" s="21" t="s">
        <v>36</v>
      </c>
      <c r="B13" s="30">
        <f>'RAW DATA'!S14</f>
        <v>3.5646999999999998</v>
      </c>
      <c r="C13" s="30">
        <f>'RAW DATA'!T14</f>
        <v>2.6084499999999999</v>
      </c>
      <c r="D13" s="30">
        <f>'RAW DATA'!U14</f>
        <v>0.13500000000000023</v>
      </c>
      <c r="E13" s="30">
        <f>'RAW DATA'!V14</f>
        <v>2.4734499999999997</v>
      </c>
      <c r="F13" s="30">
        <f>'RAW DATA'!W14</f>
        <v>6.1731499999999997</v>
      </c>
      <c r="G13" s="30">
        <f>'RAW DATA'!X14</f>
        <v>57.745235414658644</v>
      </c>
      <c r="H13" s="30">
        <f>'RAW DATA'!Z14</f>
        <v>40.067874585908328</v>
      </c>
      <c r="I13" s="31">
        <f>'RAW DATA'!Y14</f>
        <v>2.1868899994330322</v>
      </c>
    </row>
    <row r="14" spans="1:9" s="15" customFormat="1">
      <c r="A14" s="15" t="s">
        <v>37</v>
      </c>
      <c r="B14" s="30">
        <f>'RAW DATA'!S15</f>
        <v>4.4521000000000006</v>
      </c>
      <c r="C14" s="30">
        <f>'RAW DATA'!T15</f>
        <v>3.8833000000000002</v>
      </c>
      <c r="D14" s="30">
        <f>'RAW DATA'!U15</f>
        <v>0.17429999999999968</v>
      </c>
      <c r="E14" s="30">
        <f>'RAW DATA'!V15</f>
        <v>3.7090000000000005</v>
      </c>
      <c r="F14" s="30">
        <f>'RAW DATA'!W15</f>
        <v>8.3353999999999999</v>
      </c>
      <c r="G14" s="30">
        <f>'RAW DATA'!X15</f>
        <v>53.411953835448813</v>
      </c>
      <c r="H14" s="30">
        <f>'RAW DATA'!Z15</f>
        <v>44.496964752741327</v>
      </c>
      <c r="I14" s="31">
        <f>'RAW DATA'!Y15</f>
        <v>2.0910814118098675</v>
      </c>
    </row>
    <row r="15" spans="1:9">
      <c r="A15" s="45" t="s">
        <v>67</v>
      </c>
      <c r="B15" s="30">
        <f>'RAW DATA'!S16</f>
        <v>3.9259500000000003</v>
      </c>
      <c r="C15" s="30">
        <f>'RAW DATA'!T16</f>
        <v>3.5193500000000002</v>
      </c>
      <c r="D15" s="30">
        <f>'RAW DATA'!U16</f>
        <v>0.16365000000000052</v>
      </c>
      <c r="E15" s="30">
        <f>'RAW DATA'!V16</f>
        <v>3.3556999999999997</v>
      </c>
      <c r="F15" s="30">
        <f>'RAW DATA'!W16</f>
        <v>7.4453000000000005</v>
      </c>
      <c r="G15" s="30">
        <f>'RAW DATA'!X16</f>
        <v>52.730581709266247</v>
      </c>
      <c r="H15" s="30">
        <f>'RAW DATA'!Z16</f>
        <v>45.071387318173869</v>
      </c>
      <c r="I15" s="31">
        <f>'RAW DATA'!Y16</f>
        <v>2.1980309725598768</v>
      </c>
    </row>
    <row r="16" spans="1:9">
      <c r="A16" s="46" t="s">
        <v>68</v>
      </c>
      <c r="B16" s="33">
        <f>'RAW DATA'!S17</f>
        <v>3.2470999999999997</v>
      </c>
      <c r="C16" s="33">
        <f>'RAW DATA'!T17</f>
        <v>3.1770500000000008</v>
      </c>
      <c r="D16" s="33">
        <f>'RAW DATA'!U17</f>
        <v>0.13845000000000063</v>
      </c>
      <c r="E16" s="33">
        <f>'RAW DATA'!V17</f>
        <v>3.0386000000000002</v>
      </c>
      <c r="F16" s="33">
        <f>'RAW DATA'!W17</f>
        <v>6.4241500000000009</v>
      </c>
      <c r="G16" s="33">
        <f>'RAW DATA'!X17</f>
        <v>50.545208315496978</v>
      </c>
      <c r="H16" s="33">
        <f>'RAW DATA'!Z17</f>
        <v>47.299642754294339</v>
      </c>
      <c r="I16" s="34">
        <f>'RAW DATA'!Y17</f>
        <v>2.155148930208675</v>
      </c>
    </row>
    <row r="17" spans="4:5">
      <c r="D17" s="30"/>
      <c r="E17" s="30"/>
    </row>
  </sheetData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ColWidth="8.83203125" defaultRowHeight="14" x14ac:dyDescent="0"/>
  <sheetData/>
  <pageMargins left="0.7" right="0.7" top="0.75" bottom="0.75" header="0.3" footer="0.3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RAW DATA</vt:lpstr>
      <vt:lpstr>FINAL</vt:lpstr>
      <vt:lpstr>Sheet3</vt:lpstr>
    </vt:vector>
  </TitlesOfParts>
  <Company>Virginia Institute of Marine Science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gracec</dc:creator>
  <cp:lastModifiedBy>Kelsey Fall</cp:lastModifiedBy>
  <dcterms:created xsi:type="dcterms:W3CDTF">2011-04-26T16:42:35Z</dcterms:created>
  <dcterms:modified xsi:type="dcterms:W3CDTF">2012-05-02T22:25:50Z</dcterms:modified>
</cp:coreProperties>
</file>