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2202"/>
  <workbookPr autoCompressPictures="0"/>
  <bookViews>
    <workbookView xWindow="240" yWindow="400" windowWidth="22620" windowHeight="13800" activeTab="1"/>
  </bookViews>
  <sheets>
    <sheet name="RAW DATA" sheetId="1" r:id="rId1"/>
    <sheet name="FINAL" sheetId="2" r:id="rId2"/>
    <sheet name="Sheet3" sheetId="3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" i="2" l="1"/>
  <c r="E6" i="2"/>
  <c r="E7" i="2"/>
  <c r="E8" i="2"/>
  <c r="E9" i="2"/>
  <c r="E10" i="2"/>
  <c r="E11" i="2"/>
  <c r="E12" i="2"/>
  <c r="E13" i="2"/>
  <c r="E14" i="2"/>
  <c r="E4" i="2"/>
  <c r="H5" i="2"/>
  <c r="H6" i="2"/>
  <c r="H7" i="2"/>
  <c r="H8" i="2"/>
  <c r="H9" i="2"/>
  <c r="H10" i="2"/>
  <c r="H11" i="2"/>
  <c r="H12" i="2"/>
  <c r="H13" i="2"/>
  <c r="H14" i="2"/>
  <c r="H4" i="2"/>
  <c r="Z6" i="1"/>
  <c r="Z7" i="1"/>
  <c r="Z8" i="1"/>
  <c r="Z9" i="1"/>
  <c r="Z10" i="1"/>
  <c r="Z11" i="1"/>
  <c r="Z12" i="1"/>
  <c r="Z13" i="1"/>
  <c r="Z14" i="1"/>
  <c r="Z15" i="1"/>
  <c r="Z5" i="1"/>
  <c r="V6" i="1"/>
  <c r="V7" i="1"/>
  <c r="V8" i="1"/>
  <c r="V9" i="1"/>
  <c r="V10" i="1"/>
  <c r="V11" i="1"/>
  <c r="V12" i="1"/>
  <c r="V13" i="1"/>
  <c r="V14" i="1"/>
  <c r="V15" i="1"/>
  <c r="V5" i="1"/>
  <c r="S5" i="1"/>
  <c r="L6" i="1"/>
  <c r="F6" i="1"/>
  <c r="G6" i="1"/>
  <c r="M6" i="1"/>
  <c r="Q6" i="1"/>
  <c r="R6" i="1"/>
  <c r="U6" i="1"/>
  <c r="L7" i="1"/>
  <c r="F7" i="1"/>
  <c r="G7" i="1"/>
  <c r="M7" i="1"/>
  <c r="Q7" i="1"/>
  <c r="R7" i="1"/>
  <c r="U7" i="1"/>
  <c r="L8" i="1"/>
  <c r="F8" i="1"/>
  <c r="G8" i="1"/>
  <c r="M8" i="1"/>
  <c r="Q8" i="1"/>
  <c r="R8" i="1"/>
  <c r="U8" i="1"/>
  <c r="L9" i="1"/>
  <c r="F9" i="1"/>
  <c r="G9" i="1"/>
  <c r="M9" i="1"/>
  <c r="Q9" i="1"/>
  <c r="R9" i="1"/>
  <c r="U9" i="1"/>
  <c r="L10" i="1"/>
  <c r="F10" i="1"/>
  <c r="G10" i="1"/>
  <c r="M10" i="1"/>
  <c r="Q10" i="1"/>
  <c r="R10" i="1"/>
  <c r="U10" i="1"/>
  <c r="L11" i="1"/>
  <c r="F11" i="1"/>
  <c r="G11" i="1"/>
  <c r="M11" i="1"/>
  <c r="Q11" i="1"/>
  <c r="R11" i="1"/>
  <c r="U11" i="1"/>
  <c r="L12" i="1"/>
  <c r="F12" i="1"/>
  <c r="G12" i="1"/>
  <c r="M12" i="1"/>
  <c r="Q12" i="1"/>
  <c r="R12" i="1"/>
  <c r="U12" i="1"/>
  <c r="L13" i="1"/>
  <c r="F13" i="1"/>
  <c r="G13" i="1"/>
  <c r="M13" i="1"/>
  <c r="Q13" i="1"/>
  <c r="R13" i="1"/>
  <c r="U13" i="1"/>
  <c r="L14" i="1"/>
  <c r="F14" i="1"/>
  <c r="G14" i="1"/>
  <c r="M14" i="1"/>
  <c r="Q14" i="1"/>
  <c r="R14" i="1"/>
  <c r="U14" i="1"/>
  <c r="L15" i="1"/>
  <c r="F15" i="1"/>
  <c r="G15" i="1"/>
  <c r="M15" i="1"/>
  <c r="Q15" i="1"/>
  <c r="R15" i="1"/>
  <c r="U15" i="1"/>
  <c r="L5" i="1"/>
  <c r="F5" i="1"/>
  <c r="G5" i="1"/>
  <c r="M5" i="1"/>
  <c r="Q5" i="1"/>
  <c r="R5" i="1"/>
  <c r="U5" i="1"/>
  <c r="W5" i="1"/>
  <c r="T5" i="1"/>
  <c r="S6" i="1"/>
  <c r="W6" i="1"/>
  <c r="X6" i="1"/>
  <c r="G5" i="2"/>
  <c r="S7" i="1"/>
  <c r="W7" i="1"/>
  <c r="X7" i="1"/>
  <c r="G6" i="2"/>
  <c r="S8" i="1"/>
  <c r="W8" i="1"/>
  <c r="X8" i="1"/>
  <c r="G7" i="2"/>
  <c r="S9" i="1"/>
  <c r="W9" i="1"/>
  <c r="X9" i="1"/>
  <c r="G8" i="2"/>
  <c r="S10" i="1"/>
  <c r="W10" i="1"/>
  <c r="X10" i="1"/>
  <c r="G9" i="2"/>
  <c r="S11" i="1"/>
  <c r="W11" i="1"/>
  <c r="X11" i="1"/>
  <c r="G10" i="2"/>
  <c r="S12" i="1"/>
  <c r="W12" i="1"/>
  <c r="X12" i="1"/>
  <c r="G11" i="2"/>
  <c r="S13" i="1"/>
  <c r="W13" i="1"/>
  <c r="X13" i="1"/>
  <c r="G12" i="2"/>
  <c r="S14" i="1"/>
  <c r="W14" i="1"/>
  <c r="X14" i="1"/>
  <c r="G13" i="2"/>
  <c r="S15" i="1"/>
  <c r="W15" i="1"/>
  <c r="X15" i="1"/>
  <c r="G14" i="2"/>
  <c r="X5" i="1"/>
  <c r="G4" i="2"/>
  <c r="F5" i="2"/>
  <c r="F6" i="2"/>
  <c r="F7" i="2"/>
  <c r="F8" i="2"/>
  <c r="F9" i="2"/>
  <c r="F10" i="2"/>
  <c r="F11" i="2"/>
  <c r="F12" i="2"/>
  <c r="F13" i="2"/>
  <c r="F14" i="2"/>
  <c r="F4" i="2"/>
  <c r="D5" i="2"/>
  <c r="D6" i="2"/>
  <c r="D7" i="2"/>
  <c r="D8" i="2"/>
  <c r="D9" i="2"/>
  <c r="D10" i="2"/>
  <c r="D11" i="2"/>
  <c r="D12" i="2"/>
  <c r="D13" i="2"/>
  <c r="D14" i="2"/>
  <c r="D4" i="2"/>
  <c r="T6" i="1"/>
  <c r="C5" i="2"/>
  <c r="T7" i="1"/>
  <c r="C6" i="2"/>
  <c r="T8" i="1"/>
  <c r="C7" i="2"/>
  <c r="T9" i="1"/>
  <c r="C8" i="2"/>
  <c r="T10" i="1"/>
  <c r="C9" i="2"/>
  <c r="T11" i="1"/>
  <c r="C10" i="2"/>
  <c r="T12" i="1"/>
  <c r="C11" i="2"/>
  <c r="T13" i="1"/>
  <c r="C12" i="2"/>
  <c r="T14" i="1"/>
  <c r="C13" i="2"/>
  <c r="T15" i="1"/>
  <c r="C14" i="2"/>
  <c r="C4" i="2"/>
  <c r="B5" i="2"/>
  <c r="B6" i="2"/>
  <c r="B7" i="2"/>
  <c r="B8" i="2"/>
  <c r="B9" i="2"/>
  <c r="B10" i="2"/>
  <c r="B11" i="2"/>
  <c r="B12" i="2"/>
  <c r="B13" i="2"/>
  <c r="B14" i="2"/>
  <c r="B4" i="2"/>
  <c r="P6" i="1"/>
  <c r="P7" i="1"/>
  <c r="P8" i="1"/>
  <c r="P9" i="1"/>
  <c r="P10" i="1"/>
  <c r="P11" i="1"/>
  <c r="P12" i="1"/>
  <c r="P13" i="1"/>
  <c r="P14" i="1"/>
  <c r="P15" i="1"/>
  <c r="P5" i="1"/>
  <c r="K6" i="1"/>
  <c r="K7" i="1"/>
  <c r="K8" i="1"/>
  <c r="K9" i="1"/>
  <c r="K10" i="1"/>
  <c r="K11" i="1"/>
  <c r="K12" i="1"/>
  <c r="K13" i="1"/>
  <c r="K14" i="1"/>
  <c r="K15" i="1"/>
  <c r="K5" i="1"/>
  <c r="Y8" i="1"/>
  <c r="I7" i="2"/>
  <c r="Y6" i="1"/>
  <c r="I5" i="2"/>
  <c r="Y12" i="1"/>
  <c r="I11" i="2"/>
  <c r="Y5" i="1"/>
  <c r="I4" i="2"/>
  <c r="Y10" i="1"/>
  <c r="I9" i="2"/>
  <c r="Y14" i="1"/>
  <c r="I13" i="2"/>
  <c r="Y9" i="1"/>
  <c r="I8" i="2"/>
  <c r="Y13" i="1"/>
  <c r="I12" i="2"/>
  <c r="Y7" i="1"/>
  <c r="I6" i="2"/>
  <c r="Y11" i="1"/>
  <c r="I10" i="2"/>
  <c r="Y15" i="1"/>
  <c r="I14" i="2"/>
</calcChain>
</file>

<file path=xl/sharedStrings.xml><?xml version="1.0" encoding="utf-8"?>
<sst xmlns="http://schemas.openxmlformats.org/spreadsheetml/2006/main" count="101" uniqueCount="64">
  <si>
    <t>STATION ID#</t>
  </si>
  <si>
    <t>Tray #</t>
  </si>
  <si>
    <t>Sample Label</t>
  </si>
  <si>
    <t>Wt Tray</t>
  </si>
  <si>
    <t xml:space="preserve">Weight 1 </t>
  </si>
  <si>
    <t xml:space="preserve">Weight 2 </t>
  </si>
  <si>
    <t>AVG WT</t>
  </si>
  <si>
    <t>(g)</t>
  </si>
  <si>
    <t>Tray+Sample</t>
  </si>
  <si>
    <t xml:space="preserve">Weight </t>
  </si>
  <si>
    <t>Sample (103-105 deg C)</t>
  </si>
  <si>
    <t>wt Tray + Sample</t>
  </si>
  <si>
    <t>diff</t>
  </si>
  <si>
    <t>Sample (550 deg C)</t>
  </si>
  <si>
    <t>Weight 1 (g)</t>
  </si>
  <si>
    <t>Diff</t>
  </si>
  <si>
    <t>Final</t>
  </si>
  <si>
    <t>moisture</t>
  </si>
  <si>
    <t>organics</t>
  </si>
  <si>
    <t>total</t>
  </si>
  <si>
    <t>%moisture</t>
  </si>
  <si>
    <t>%organics</t>
  </si>
  <si>
    <t>mud+organic</t>
  </si>
  <si>
    <t xml:space="preserve">Depth in the bed </t>
  </si>
  <si>
    <t>organic+mud</t>
  </si>
  <si>
    <t>organic</t>
  </si>
  <si>
    <t xml:space="preserve"> (cm)</t>
  </si>
  <si>
    <t>0 to 1</t>
  </si>
  <si>
    <t>1 to 2</t>
  </si>
  <si>
    <t>2 to 3</t>
  </si>
  <si>
    <t>3 to 4</t>
  </si>
  <si>
    <t>4 to 5</t>
  </si>
  <si>
    <t>5 to 6</t>
  </si>
  <si>
    <t>6 to 7</t>
  </si>
  <si>
    <t>7 to 8</t>
  </si>
  <si>
    <t>8 to 9</t>
  </si>
  <si>
    <t>9 to 10</t>
  </si>
  <si>
    <t>10 to 12</t>
  </si>
  <si>
    <t>WC1</t>
  </si>
  <si>
    <t>WC2</t>
  </si>
  <si>
    <t>WC3</t>
  </si>
  <si>
    <t>WC4</t>
  </si>
  <si>
    <t>WC5</t>
  </si>
  <si>
    <t>WC6</t>
  </si>
  <si>
    <t>WC7</t>
  </si>
  <si>
    <t>WC8</t>
  </si>
  <si>
    <t>WC9</t>
  </si>
  <si>
    <t>WC10</t>
  </si>
  <si>
    <t>WC11</t>
  </si>
  <si>
    <t>4932_0-1</t>
  </si>
  <si>
    <t>4932_1-2</t>
  </si>
  <si>
    <t>4932_2-3</t>
  </si>
  <si>
    <t>4932_3-4</t>
  </si>
  <si>
    <t>4932_4-5</t>
  </si>
  <si>
    <t>4932_5-6</t>
  </si>
  <si>
    <t>4932_6-7</t>
  </si>
  <si>
    <t>4932_7-8</t>
  </si>
  <si>
    <t>4932_8-9</t>
  </si>
  <si>
    <t>4932_9-10</t>
  </si>
  <si>
    <t>4932_10-12</t>
  </si>
  <si>
    <t>AVG WT+tray</t>
  </si>
  <si>
    <t>Sample: 4932</t>
  </si>
  <si>
    <t>mud</t>
  </si>
  <si>
    <t>%mud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</si>
</sst>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7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b/>
      <u/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name val="Verdana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1" fillId="0" borderId="0" xfId="1" applyBorder="1"/>
    <xf numFmtId="0" fontId="2" fillId="0" borderId="0" xfId="1" applyFont="1" applyBorder="1" applyAlignment="1">
      <alignment horizontal="center"/>
    </xf>
    <xf numFmtId="0" fontId="2" fillId="0" borderId="0" xfId="1" applyFont="1" applyBorder="1"/>
    <xf numFmtId="0" fontId="1" fillId="0" borderId="3" xfId="1" applyBorder="1"/>
    <xf numFmtId="164" fontId="2" fillId="0" borderId="0" xfId="1" applyNumberFormat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0" fontId="0" fillId="0" borderId="3" xfId="0" applyBorder="1"/>
    <xf numFmtId="0" fontId="0" fillId="0" borderId="1" xfId="0" applyBorder="1"/>
    <xf numFmtId="0" fontId="0" fillId="0" borderId="4" xfId="0" applyBorder="1"/>
    <xf numFmtId="0" fontId="2" fillId="0" borderId="3" xfId="1" applyFont="1" applyFill="1" applyBorder="1" applyAlignment="1">
      <alignment horizontal="center"/>
    </xf>
    <xf numFmtId="0" fontId="3" fillId="0" borderId="3" xfId="1" applyFont="1" applyFill="1" applyBorder="1" applyAlignment="1">
      <alignment horizontal="center"/>
    </xf>
    <xf numFmtId="0" fontId="3" fillId="0" borderId="0" xfId="1" applyFont="1" applyBorder="1"/>
    <xf numFmtId="0" fontId="3" fillId="0" borderId="0" xfId="1" applyFont="1" applyBorder="1" applyAlignment="1">
      <alignment horizontal="center"/>
    </xf>
    <xf numFmtId="0" fontId="0" fillId="0" borderId="0" xfId="0" applyBorder="1"/>
    <xf numFmtId="0" fontId="2" fillId="0" borderId="3" xfId="1" applyFont="1" applyBorder="1" applyAlignment="1">
      <alignment horizontal="center"/>
    </xf>
    <xf numFmtId="0" fontId="2" fillId="0" borderId="3" xfId="1" applyFont="1" applyBorder="1" applyAlignment="1">
      <alignment horizontal="right"/>
    </xf>
    <xf numFmtId="0" fontId="3" fillId="0" borderId="3" xfId="1" applyFont="1" applyBorder="1" applyAlignment="1">
      <alignment horizontal="center"/>
    </xf>
    <xf numFmtId="164" fontId="2" fillId="0" borderId="2" xfId="1" applyNumberFormat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0" fillId="0" borderId="2" xfId="0" applyBorder="1"/>
    <xf numFmtId="0" fontId="5" fillId="0" borderId="0" xfId="0" applyFont="1"/>
    <xf numFmtId="164" fontId="2" fillId="0" borderId="0" xfId="1" applyNumberFormat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164" fontId="2" fillId="0" borderId="3" xfId="1" applyNumberFormat="1" applyFont="1" applyFill="1" applyBorder="1" applyAlignment="1">
      <alignment horizontal="center"/>
    </xf>
    <xf numFmtId="0" fontId="0" fillId="0" borderId="5" xfId="0" applyBorder="1"/>
    <xf numFmtId="164" fontId="0" fillId="0" borderId="0" xfId="0" applyNumberFormat="1" applyBorder="1"/>
    <xf numFmtId="164" fontId="0" fillId="0" borderId="3" xfId="0" applyNumberFormat="1" applyBorder="1"/>
    <xf numFmtId="0" fontId="3" fillId="0" borderId="3" xfId="1" applyFont="1" applyBorder="1"/>
    <xf numFmtId="0" fontId="5" fillId="0" borderId="3" xfId="0" applyFont="1" applyBorder="1"/>
    <xf numFmtId="164" fontId="0" fillId="0" borderId="0" xfId="0" applyNumberFormat="1"/>
    <xf numFmtId="164" fontId="0" fillId="0" borderId="2" xfId="0" applyNumberFormat="1" applyBorder="1"/>
    <xf numFmtId="164" fontId="0" fillId="0" borderId="0" xfId="0" applyNumberFormat="1" applyFill="1" applyBorder="1"/>
    <xf numFmtId="164" fontId="6" fillId="0" borderId="0" xfId="1" applyNumberFormat="1" applyFont="1" applyBorder="1" applyAlignment="1">
      <alignment horizontal="center"/>
    </xf>
    <xf numFmtId="2" fontId="0" fillId="0" borderId="0" xfId="0" applyNumberFormat="1" applyBorder="1"/>
    <xf numFmtId="2" fontId="0" fillId="0" borderId="3" xfId="0" applyNumberFormat="1" applyBorder="1"/>
    <xf numFmtId="2" fontId="0" fillId="0" borderId="7" xfId="0" applyNumberFormat="1" applyBorder="1"/>
    <xf numFmtId="2" fontId="0" fillId="0" borderId="8" xfId="0" applyNumberFormat="1" applyBorder="1"/>
    <xf numFmtId="2" fontId="0" fillId="0" borderId="1" xfId="0" applyNumberFormat="1" applyBorder="1"/>
    <xf numFmtId="2" fontId="0" fillId="0" borderId="4" xfId="0" applyNumberFormat="1" applyBorder="1"/>
    <xf numFmtId="0" fontId="0" fillId="0" borderId="9" xfId="0" applyBorder="1"/>
    <xf numFmtId="2" fontId="0" fillId="0" borderId="10" xfId="0" applyNumberFormat="1" applyBorder="1"/>
    <xf numFmtId="0" fontId="0" fillId="0" borderId="10" xfId="0" applyBorder="1"/>
    <xf numFmtId="0" fontId="0" fillId="0" borderId="11" xfId="0" applyBorder="1"/>
    <xf numFmtId="0" fontId="2" fillId="0" borderId="0" xfId="1" applyFont="1" applyFill="1" applyBorder="1" applyAlignment="1">
      <alignment horizontal="center"/>
    </xf>
    <xf numFmtId="0" fontId="1" fillId="0" borderId="0" xfId="1" applyBorder="1" applyAlignment="1"/>
    <xf numFmtId="0" fontId="4" fillId="0" borderId="2" xfId="1" applyFont="1" applyBorder="1" applyAlignment="1">
      <alignment horizontal="center"/>
    </xf>
    <xf numFmtId="0" fontId="4" fillId="0" borderId="0" xfId="1" applyFont="1" applyBorder="1" applyAlignment="1">
      <alignment horizontal="center"/>
    </xf>
    <xf numFmtId="0" fontId="4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3" fillId="0" borderId="0" xfId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"/>
  <sheetViews>
    <sheetView topLeftCell="I1" workbookViewId="0">
      <selection activeCell="T19" sqref="T19"/>
    </sheetView>
  </sheetViews>
  <sheetFormatPr baseColWidth="10" defaultColWidth="8.83203125" defaultRowHeight="14" x14ac:dyDescent="0"/>
  <cols>
    <col min="1" max="2" width="15.5" customWidth="1"/>
    <col min="3" max="3" width="8.83203125" style="8"/>
    <col min="4" max="4" width="9.1640625" style="15" customWidth="1"/>
    <col min="5" max="6" width="9.1640625" customWidth="1"/>
    <col min="7" max="7" width="9.1640625" style="8" customWidth="1"/>
    <col min="8" max="8" width="18.83203125" style="8" customWidth="1"/>
    <col min="9" max="11" width="9.1640625" customWidth="1"/>
    <col min="12" max="12" width="12.83203125" customWidth="1"/>
    <col min="13" max="13" width="9.1640625" customWidth="1"/>
    <col min="14" max="14" width="11.83203125" style="21" bestFit="1" customWidth="1"/>
    <col min="15" max="15" width="11.83203125" bestFit="1" customWidth="1"/>
    <col min="16" max="16" width="9" customWidth="1"/>
    <col min="17" max="17" width="12.83203125" bestFit="1" customWidth="1"/>
    <col min="18" max="18" width="8.83203125" style="8"/>
    <col min="20" max="20" width="12.5" bestFit="1" customWidth="1"/>
    <col min="24" max="24" width="10.5" bestFit="1" customWidth="1"/>
    <col min="25" max="25" width="9.83203125" bestFit="1" customWidth="1"/>
  </cols>
  <sheetData>
    <row r="1" spans="1:26">
      <c r="A1" s="2" t="s">
        <v>0</v>
      </c>
      <c r="B1" s="2" t="s">
        <v>2</v>
      </c>
      <c r="C1" s="16" t="s">
        <v>1</v>
      </c>
      <c r="D1" s="49" t="s">
        <v>3</v>
      </c>
      <c r="E1" s="50"/>
      <c r="F1" s="50"/>
      <c r="G1" s="50"/>
      <c r="H1" s="11" t="s">
        <v>8</v>
      </c>
      <c r="I1" s="51" t="s">
        <v>10</v>
      </c>
      <c r="J1" s="52"/>
      <c r="K1" s="52"/>
      <c r="L1" s="52"/>
      <c r="M1" s="53"/>
      <c r="N1" s="52" t="s">
        <v>13</v>
      </c>
      <c r="O1" s="52"/>
      <c r="P1" s="52"/>
      <c r="Q1" s="52"/>
      <c r="R1" s="53"/>
      <c r="S1" s="22" t="s">
        <v>16</v>
      </c>
      <c r="T1" s="22"/>
    </row>
    <row r="2" spans="1:26">
      <c r="A2" s="3"/>
      <c r="B2" s="3"/>
      <c r="C2" s="17"/>
      <c r="D2" s="5" t="s">
        <v>4</v>
      </c>
      <c r="E2" s="5" t="s">
        <v>5</v>
      </c>
      <c r="F2" s="5" t="s">
        <v>15</v>
      </c>
      <c r="G2" s="33" t="s">
        <v>6</v>
      </c>
      <c r="H2" s="34" t="s">
        <v>9</v>
      </c>
      <c r="I2" s="54" t="s">
        <v>11</v>
      </c>
      <c r="J2" s="55"/>
      <c r="K2" s="55"/>
      <c r="L2" s="55"/>
      <c r="M2" s="56"/>
      <c r="N2" s="55" t="s">
        <v>11</v>
      </c>
      <c r="O2" s="55"/>
      <c r="P2" s="55"/>
      <c r="Q2" s="55"/>
      <c r="R2" s="56"/>
    </row>
    <row r="3" spans="1:26">
      <c r="A3" s="1"/>
      <c r="B3" s="1"/>
      <c r="C3" s="4"/>
      <c r="D3" s="14" t="s">
        <v>7</v>
      </c>
      <c r="E3" s="14" t="s">
        <v>7</v>
      </c>
      <c r="F3" s="14" t="s">
        <v>7</v>
      </c>
      <c r="G3" s="18" t="s">
        <v>7</v>
      </c>
      <c r="H3" s="12" t="s">
        <v>7</v>
      </c>
      <c r="I3" s="5" t="s">
        <v>4</v>
      </c>
      <c r="J3" s="5" t="s">
        <v>5</v>
      </c>
      <c r="K3" s="5" t="s">
        <v>12</v>
      </c>
      <c r="L3" s="5" t="s">
        <v>60</v>
      </c>
      <c r="M3" s="13" t="s">
        <v>6</v>
      </c>
      <c r="N3" s="19" t="s">
        <v>14</v>
      </c>
      <c r="O3" s="5" t="s">
        <v>14</v>
      </c>
      <c r="P3" s="5" t="s">
        <v>15</v>
      </c>
      <c r="Q3" s="5" t="s">
        <v>60</v>
      </c>
      <c r="R3" s="18" t="s">
        <v>6</v>
      </c>
      <c r="S3" s="23" t="s">
        <v>17</v>
      </c>
      <c r="T3" s="23" t="s">
        <v>22</v>
      </c>
      <c r="U3" s="23" t="s">
        <v>18</v>
      </c>
      <c r="V3" s="23" t="s">
        <v>62</v>
      </c>
      <c r="W3" s="23" t="s">
        <v>19</v>
      </c>
      <c r="X3" s="23" t="s">
        <v>20</v>
      </c>
      <c r="Y3" s="23" t="s">
        <v>21</v>
      </c>
      <c r="Z3" s="23" t="s">
        <v>63</v>
      </c>
    </row>
    <row r="4" spans="1:26">
      <c r="A4" s="9"/>
      <c r="B4" s="9"/>
      <c r="C4" s="10"/>
      <c r="D4" s="9"/>
      <c r="E4" s="9"/>
      <c r="F4" s="9"/>
      <c r="G4" s="10"/>
      <c r="H4" s="10"/>
      <c r="I4" s="6" t="s">
        <v>7</v>
      </c>
      <c r="J4" s="6" t="s">
        <v>7</v>
      </c>
      <c r="K4" s="6" t="s">
        <v>7</v>
      </c>
      <c r="L4" s="6" t="s">
        <v>7</v>
      </c>
      <c r="M4" s="6" t="s">
        <v>7</v>
      </c>
      <c r="N4" s="20" t="s">
        <v>7</v>
      </c>
      <c r="O4" s="6" t="s">
        <v>7</v>
      </c>
      <c r="P4" s="6" t="s">
        <v>7</v>
      </c>
      <c r="Q4" s="6" t="s">
        <v>7</v>
      </c>
      <c r="R4" s="7" t="s">
        <v>7</v>
      </c>
      <c r="S4" s="24" t="s">
        <v>7</v>
      </c>
      <c r="T4" s="25"/>
      <c r="U4" s="25" t="s">
        <v>7</v>
      </c>
      <c r="V4" s="25" t="s">
        <v>7</v>
      </c>
      <c r="W4" s="25" t="s">
        <v>7</v>
      </c>
      <c r="X4" s="9"/>
      <c r="Y4" s="9"/>
      <c r="Z4" s="9"/>
    </row>
    <row r="5" spans="1:26">
      <c r="A5">
        <v>4932</v>
      </c>
      <c r="B5" t="s">
        <v>49</v>
      </c>
      <c r="C5" s="8" t="s">
        <v>38</v>
      </c>
      <c r="D5" s="31">
        <v>1.0173000000000001</v>
      </c>
      <c r="E5" s="35">
        <v>1.0177</v>
      </c>
      <c r="F5" s="35">
        <f>D5-E5</f>
        <v>-3.9999999999995595E-4</v>
      </c>
      <c r="G5" s="32">
        <f>AVERAGE(E5,F5)</f>
        <v>0.50865000000000005</v>
      </c>
      <c r="H5" s="32">
        <v>3.9504000000000001</v>
      </c>
      <c r="I5" s="35">
        <v>1.9417</v>
      </c>
      <c r="J5" s="35">
        <v>1.9420999999999999</v>
      </c>
      <c r="K5" s="35">
        <f>I5-J5</f>
        <v>-3.9999999999995595E-4</v>
      </c>
      <c r="L5" s="35">
        <f>(I5+J5)/2</f>
        <v>1.9419</v>
      </c>
      <c r="M5" s="35">
        <f t="shared" ref="M5:M15" si="0">L5-G5</f>
        <v>1.4332499999999999</v>
      </c>
      <c r="N5" s="36">
        <v>1.8864000000000001</v>
      </c>
      <c r="O5" s="35">
        <v>1.8863000000000001</v>
      </c>
      <c r="P5" s="35">
        <f>N5-O5</f>
        <v>9.9999999999988987E-5</v>
      </c>
      <c r="Q5" s="35">
        <f>(N5+O5)/2</f>
        <v>1.8863500000000002</v>
      </c>
      <c r="R5" s="32">
        <f>Q5-G5</f>
        <v>1.3777000000000001</v>
      </c>
      <c r="S5" s="35">
        <f>H5-L5</f>
        <v>2.0085000000000002</v>
      </c>
      <c r="T5" s="35">
        <f>M5</f>
        <v>1.4332499999999999</v>
      </c>
      <c r="U5" s="35">
        <f>M5-R5</f>
        <v>5.5549999999999766E-2</v>
      </c>
      <c r="V5" s="35">
        <f>R5</f>
        <v>1.3777000000000001</v>
      </c>
      <c r="W5" s="35">
        <f>H5-G5</f>
        <v>3.4417499999999999</v>
      </c>
      <c r="X5" s="35">
        <f>(S5/W5)*100</f>
        <v>58.35694050991502</v>
      </c>
      <c r="Y5" s="35">
        <f>(U5/W5)*100</f>
        <v>1.6140045035229102</v>
      </c>
      <c r="Z5">
        <f>(V5/W5)*100</f>
        <v>40.029054986562073</v>
      </c>
    </row>
    <row r="6" spans="1:26">
      <c r="A6">
        <v>4932</v>
      </c>
      <c r="B6" t="s">
        <v>50</v>
      </c>
      <c r="C6" s="8" t="s">
        <v>39</v>
      </c>
      <c r="D6" s="31">
        <v>0.99419999999999997</v>
      </c>
      <c r="E6" s="35">
        <v>0.99409999999999998</v>
      </c>
      <c r="F6" s="35">
        <f t="shared" ref="F6:F15" si="1">D6-E6</f>
        <v>9.9999999999988987E-5</v>
      </c>
      <c r="G6" s="32">
        <f t="shared" ref="G6:G15" si="2">AVERAGE(E6,F6)</f>
        <v>0.49709999999999999</v>
      </c>
      <c r="H6" s="32">
        <v>3.8711000000000002</v>
      </c>
      <c r="I6" s="35">
        <v>2.0768</v>
      </c>
      <c r="J6" s="35">
        <v>2.0769000000000002</v>
      </c>
      <c r="K6" s="35">
        <f t="shared" ref="K6:K15" si="3">I6-J6</f>
        <v>-1.0000000000021103E-4</v>
      </c>
      <c r="L6" s="35">
        <f t="shared" ref="L6:L15" si="4">(I6+J6)/2</f>
        <v>2.0768500000000003</v>
      </c>
      <c r="M6" s="35">
        <f t="shared" si="0"/>
        <v>1.5797500000000002</v>
      </c>
      <c r="N6" s="36">
        <v>2.0156000000000001</v>
      </c>
      <c r="O6" s="35">
        <v>2.016</v>
      </c>
      <c r="P6" s="35">
        <f t="shared" ref="P6:P15" si="5">N6-O6</f>
        <v>-3.9999999999995595E-4</v>
      </c>
      <c r="Q6" s="35">
        <f t="shared" ref="Q6:Q15" si="6">(N6+O6)/2</f>
        <v>2.0158</v>
      </c>
      <c r="R6" s="32">
        <f t="shared" ref="R6:R15" si="7">Q6-G6</f>
        <v>1.5186999999999999</v>
      </c>
      <c r="S6" s="35">
        <f t="shared" ref="S6:S15" si="8">H6-L6</f>
        <v>1.7942499999999999</v>
      </c>
      <c r="T6" s="35">
        <f t="shared" ref="T6:T15" si="9">M6</f>
        <v>1.5797500000000002</v>
      </c>
      <c r="U6" s="35">
        <f t="shared" ref="U6:U15" si="10">M6-R6</f>
        <v>6.1050000000000271E-2</v>
      </c>
      <c r="V6" s="35">
        <f t="shared" ref="V6:V15" si="11">R6</f>
        <v>1.5186999999999999</v>
      </c>
      <c r="W6" s="35">
        <f t="shared" ref="W6:W15" si="12">H6-G6</f>
        <v>3.3740000000000001</v>
      </c>
      <c r="X6" s="35">
        <f t="shared" ref="X6:X15" si="13">(S6/W6)*100</f>
        <v>53.178719620628335</v>
      </c>
      <c r="Y6" s="35">
        <f t="shared" ref="Y6:Y15" si="14">(U6/W6)*100</f>
        <v>1.8094250148192135</v>
      </c>
      <c r="Z6">
        <f t="shared" ref="Z6:Z15" si="15">(V6/W6)*100</f>
        <v>45.011855364552453</v>
      </c>
    </row>
    <row r="7" spans="1:26">
      <c r="A7">
        <v>4932</v>
      </c>
      <c r="B7" t="s">
        <v>51</v>
      </c>
      <c r="C7" s="8" t="s">
        <v>40</v>
      </c>
      <c r="D7" s="31">
        <v>1.0184</v>
      </c>
      <c r="E7" s="35">
        <v>1.0183</v>
      </c>
      <c r="F7" s="35">
        <f t="shared" si="1"/>
        <v>9.9999999999988987E-5</v>
      </c>
      <c r="G7" s="32">
        <f t="shared" si="2"/>
        <v>0.50919999999999999</v>
      </c>
      <c r="H7" s="32">
        <v>2.9073000000000002</v>
      </c>
      <c r="I7" s="35">
        <v>1.7070000000000001</v>
      </c>
      <c r="J7" s="35">
        <v>1.7064999999999999</v>
      </c>
      <c r="K7" s="35">
        <f t="shared" si="3"/>
        <v>5.0000000000016698E-4</v>
      </c>
      <c r="L7" s="35">
        <f t="shared" si="4"/>
        <v>1.70675</v>
      </c>
      <c r="M7" s="32">
        <f t="shared" si="0"/>
        <v>1.1975500000000001</v>
      </c>
      <c r="N7" s="38">
        <v>1.6629</v>
      </c>
      <c r="O7" s="35">
        <v>1.6624000000000001</v>
      </c>
      <c r="P7" s="35">
        <f t="shared" si="5"/>
        <v>4.9999999999994493E-4</v>
      </c>
      <c r="Q7" s="35">
        <f t="shared" si="6"/>
        <v>1.6626500000000002</v>
      </c>
      <c r="R7" s="32">
        <f t="shared" si="7"/>
        <v>1.1534500000000003</v>
      </c>
      <c r="S7" s="35">
        <f t="shared" si="8"/>
        <v>1.2005500000000002</v>
      </c>
      <c r="T7" s="35">
        <f t="shared" si="9"/>
        <v>1.1975500000000001</v>
      </c>
      <c r="U7" s="35">
        <f t="shared" si="10"/>
        <v>4.4099999999999806E-2</v>
      </c>
      <c r="V7" s="35">
        <f t="shared" si="11"/>
        <v>1.1534500000000003</v>
      </c>
      <c r="W7" s="35">
        <f t="shared" si="12"/>
        <v>2.3981000000000003</v>
      </c>
      <c r="X7" s="35">
        <f t="shared" si="13"/>
        <v>50.062549518368712</v>
      </c>
      <c r="Y7" s="35">
        <f t="shared" si="14"/>
        <v>1.8389558400400234</v>
      </c>
      <c r="Z7">
        <f t="shared" si="15"/>
        <v>48.098494641591266</v>
      </c>
    </row>
    <row r="8" spans="1:26">
      <c r="A8">
        <v>4932</v>
      </c>
      <c r="B8" t="s">
        <v>52</v>
      </c>
      <c r="C8" s="8" t="s">
        <v>41</v>
      </c>
      <c r="D8" s="37">
        <v>1.0188999999999999</v>
      </c>
      <c r="E8" s="35">
        <v>1.0194000000000001</v>
      </c>
      <c r="F8" s="35">
        <f t="shared" si="1"/>
        <v>-5.0000000000016698E-4</v>
      </c>
      <c r="G8" s="32">
        <f t="shared" si="2"/>
        <v>0.50944999999999996</v>
      </c>
      <c r="H8" s="32">
        <v>9.4938000000000002</v>
      </c>
      <c r="I8" s="35">
        <v>4.3975</v>
      </c>
      <c r="J8" s="35">
        <v>4.3970000000000002</v>
      </c>
      <c r="K8" s="35">
        <f t="shared" si="3"/>
        <v>4.9999999999972289E-4</v>
      </c>
      <c r="L8" s="35">
        <f t="shared" si="4"/>
        <v>4.3972499999999997</v>
      </c>
      <c r="M8" s="35">
        <f t="shared" si="0"/>
        <v>3.8877999999999995</v>
      </c>
      <c r="N8" s="36">
        <v>4.2446000000000002</v>
      </c>
      <c r="O8" s="35">
        <v>4.2447999999999997</v>
      </c>
      <c r="P8" s="35">
        <f t="shared" si="5"/>
        <v>-1.9999999999953388E-4</v>
      </c>
      <c r="Q8" s="35">
        <f t="shared" si="6"/>
        <v>4.2446999999999999</v>
      </c>
      <c r="R8" s="32">
        <f t="shared" si="7"/>
        <v>3.7352499999999997</v>
      </c>
      <c r="S8" s="35">
        <f t="shared" si="8"/>
        <v>5.0965500000000006</v>
      </c>
      <c r="T8" s="35">
        <f t="shared" si="9"/>
        <v>3.8877999999999995</v>
      </c>
      <c r="U8" s="35">
        <f t="shared" si="10"/>
        <v>0.15254999999999974</v>
      </c>
      <c r="V8" s="35">
        <f t="shared" si="11"/>
        <v>3.7352499999999997</v>
      </c>
      <c r="W8" s="35">
        <f t="shared" si="12"/>
        <v>8.9843500000000009</v>
      </c>
      <c r="X8" s="35">
        <f t="shared" si="13"/>
        <v>56.726975240278932</v>
      </c>
      <c r="Y8" s="35">
        <f t="shared" si="14"/>
        <v>1.6979525508244862</v>
      </c>
      <c r="Z8">
        <f t="shared" si="15"/>
        <v>41.575072208896572</v>
      </c>
    </row>
    <row r="9" spans="1:26">
      <c r="A9">
        <v>4932</v>
      </c>
      <c r="B9" t="s">
        <v>53</v>
      </c>
      <c r="C9" s="8" t="s">
        <v>42</v>
      </c>
      <c r="D9" s="37">
        <v>0.98939999999999995</v>
      </c>
      <c r="E9" s="35">
        <v>0.98919999999999997</v>
      </c>
      <c r="F9" s="35">
        <f t="shared" si="1"/>
        <v>1.9999999999997797E-4</v>
      </c>
      <c r="G9" s="32">
        <f t="shared" si="2"/>
        <v>0.49469999999999997</v>
      </c>
      <c r="H9" s="32">
        <v>2.6846000000000001</v>
      </c>
      <c r="I9" s="35">
        <v>1.7132000000000001</v>
      </c>
      <c r="J9" s="35">
        <v>1.7135</v>
      </c>
      <c r="K9" s="35">
        <f t="shared" si="3"/>
        <v>-2.9999999999996696E-4</v>
      </c>
      <c r="L9" s="35">
        <f t="shared" si="4"/>
        <v>1.7133500000000002</v>
      </c>
      <c r="M9" s="35">
        <f t="shared" si="0"/>
        <v>1.2186500000000002</v>
      </c>
      <c r="N9" s="36">
        <v>1.6763999999999999</v>
      </c>
      <c r="O9" s="35">
        <v>1.6766000000000001</v>
      </c>
      <c r="P9" s="35">
        <f t="shared" si="5"/>
        <v>-2.0000000000020002E-4</v>
      </c>
      <c r="Q9" s="35">
        <f t="shared" si="6"/>
        <v>1.6764999999999999</v>
      </c>
      <c r="R9" s="32">
        <f t="shared" si="7"/>
        <v>1.1818</v>
      </c>
      <c r="S9" s="35">
        <f t="shared" si="8"/>
        <v>0.97124999999999995</v>
      </c>
      <c r="T9" s="35">
        <f t="shared" si="9"/>
        <v>1.2186500000000002</v>
      </c>
      <c r="U9" s="35">
        <f t="shared" si="10"/>
        <v>3.6850000000000271E-2</v>
      </c>
      <c r="V9" s="35">
        <f t="shared" si="11"/>
        <v>1.1818</v>
      </c>
      <c r="W9" s="35">
        <f t="shared" si="12"/>
        <v>2.1899000000000002</v>
      </c>
      <c r="X9" s="35">
        <f t="shared" si="13"/>
        <v>44.351340243846742</v>
      </c>
      <c r="Y9" s="35">
        <f t="shared" si="14"/>
        <v>1.6827252385953819</v>
      </c>
      <c r="Z9">
        <f t="shared" si="15"/>
        <v>53.965934517557876</v>
      </c>
    </row>
    <row r="10" spans="1:26">
      <c r="A10">
        <v>4932</v>
      </c>
      <c r="B10" t="s">
        <v>54</v>
      </c>
      <c r="C10" s="8" t="s">
        <v>43</v>
      </c>
      <c r="D10" s="37">
        <v>0.9829</v>
      </c>
      <c r="E10" s="35">
        <v>0.98240000000000005</v>
      </c>
      <c r="F10" s="35">
        <f t="shared" si="1"/>
        <v>4.9999999999994493E-4</v>
      </c>
      <c r="G10" s="32">
        <f t="shared" si="2"/>
        <v>0.49145</v>
      </c>
      <c r="H10" s="32">
        <v>4.7572000000000001</v>
      </c>
      <c r="I10" s="35">
        <v>2.657</v>
      </c>
      <c r="J10" s="35">
        <v>2.6566000000000001</v>
      </c>
      <c r="K10" s="35">
        <f t="shared" si="3"/>
        <v>3.9999999999995595E-4</v>
      </c>
      <c r="L10" s="35">
        <f t="shared" si="4"/>
        <v>2.6568000000000001</v>
      </c>
      <c r="M10" s="35">
        <f t="shared" si="0"/>
        <v>2.1653500000000001</v>
      </c>
      <c r="N10" s="36">
        <v>2.5716000000000001</v>
      </c>
      <c r="O10" s="35">
        <v>2.5720999999999998</v>
      </c>
      <c r="P10" s="35">
        <f t="shared" si="5"/>
        <v>-4.9999999999972289E-4</v>
      </c>
      <c r="Q10" s="35">
        <f t="shared" si="6"/>
        <v>2.57185</v>
      </c>
      <c r="R10" s="32">
        <f t="shared" si="7"/>
        <v>2.0804</v>
      </c>
      <c r="S10" s="35">
        <f t="shared" si="8"/>
        <v>2.1004</v>
      </c>
      <c r="T10" s="35">
        <f t="shared" si="9"/>
        <v>2.1653500000000001</v>
      </c>
      <c r="U10" s="35">
        <f t="shared" si="10"/>
        <v>8.4950000000000081E-2</v>
      </c>
      <c r="V10" s="35">
        <f t="shared" si="11"/>
        <v>2.0804</v>
      </c>
      <c r="W10" s="35">
        <f t="shared" si="12"/>
        <v>4.2657499999999997</v>
      </c>
      <c r="X10" s="35">
        <f t="shared" si="13"/>
        <v>49.238703627732527</v>
      </c>
      <c r="Y10" s="35">
        <f t="shared" si="14"/>
        <v>1.9914434741839089</v>
      </c>
      <c r="Z10">
        <f t="shared" si="15"/>
        <v>48.769852898083577</v>
      </c>
    </row>
    <row r="11" spans="1:26">
      <c r="A11">
        <v>4932</v>
      </c>
      <c r="B11" t="s">
        <v>55</v>
      </c>
      <c r="C11" s="8" t="s">
        <v>44</v>
      </c>
      <c r="D11" s="37">
        <v>1.0323</v>
      </c>
      <c r="E11" s="35">
        <v>1.0318000000000001</v>
      </c>
      <c r="F11" s="35">
        <f t="shared" si="1"/>
        <v>4.9999999999994493E-4</v>
      </c>
      <c r="G11" s="32">
        <f t="shared" si="2"/>
        <v>0.51615</v>
      </c>
      <c r="H11" s="32">
        <v>2.1863999999999999</v>
      </c>
      <c r="I11" s="35">
        <v>1.5908</v>
      </c>
      <c r="J11" s="35">
        <v>1.5907</v>
      </c>
      <c r="K11" s="35">
        <f t="shared" si="3"/>
        <v>9.9999999999988987E-5</v>
      </c>
      <c r="L11" s="35">
        <f t="shared" si="4"/>
        <v>1.5907499999999999</v>
      </c>
      <c r="M11" s="35">
        <f t="shared" si="0"/>
        <v>1.0745999999999998</v>
      </c>
      <c r="N11" s="36">
        <v>1.5671999999999999</v>
      </c>
      <c r="O11" s="35">
        <v>1.5676000000000001</v>
      </c>
      <c r="P11" s="35">
        <f t="shared" si="5"/>
        <v>-4.0000000000017799E-4</v>
      </c>
      <c r="Q11" s="35">
        <f t="shared" si="6"/>
        <v>1.5674000000000001</v>
      </c>
      <c r="R11" s="32">
        <f t="shared" si="7"/>
        <v>1.05125</v>
      </c>
      <c r="S11" s="35">
        <f t="shared" si="8"/>
        <v>0.59565000000000001</v>
      </c>
      <c r="T11" s="35">
        <f t="shared" si="9"/>
        <v>1.0745999999999998</v>
      </c>
      <c r="U11" s="35">
        <f t="shared" si="10"/>
        <v>2.334999999999976E-2</v>
      </c>
      <c r="V11" s="35">
        <f t="shared" si="11"/>
        <v>1.05125</v>
      </c>
      <c r="W11" s="35">
        <f t="shared" si="12"/>
        <v>1.6702499999999998</v>
      </c>
      <c r="X11" s="35">
        <f t="shared" si="13"/>
        <v>35.662325999101938</v>
      </c>
      <c r="Y11" s="35">
        <f t="shared" si="14"/>
        <v>1.3979943122286942</v>
      </c>
      <c r="Z11">
        <f t="shared" si="15"/>
        <v>62.939679688669372</v>
      </c>
    </row>
    <row r="12" spans="1:26">
      <c r="A12">
        <v>4932</v>
      </c>
      <c r="B12" t="s">
        <v>56</v>
      </c>
      <c r="C12" s="8" t="s">
        <v>45</v>
      </c>
      <c r="D12" s="37">
        <v>1.0479000000000001</v>
      </c>
      <c r="E12" s="35">
        <v>1.048</v>
      </c>
      <c r="F12" s="35">
        <f t="shared" si="1"/>
        <v>-9.9999999999988987E-5</v>
      </c>
      <c r="G12" s="32">
        <f t="shared" si="2"/>
        <v>0.52395000000000003</v>
      </c>
      <c r="H12" s="32">
        <v>3.1760000000000002</v>
      </c>
      <c r="I12" s="35">
        <v>2.1223999999999998</v>
      </c>
      <c r="J12" s="35">
        <v>2.1225000000000001</v>
      </c>
      <c r="K12" s="35">
        <f t="shared" si="3"/>
        <v>-1.0000000000021103E-4</v>
      </c>
      <c r="L12" s="35">
        <f t="shared" si="4"/>
        <v>2.1224499999999997</v>
      </c>
      <c r="M12" s="35">
        <f t="shared" si="0"/>
        <v>1.5984999999999996</v>
      </c>
      <c r="N12" s="36">
        <v>2.0741000000000001</v>
      </c>
      <c r="O12" s="35">
        <v>2.0743</v>
      </c>
      <c r="P12" s="35">
        <f t="shared" si="5"/>
        <v>-1.9999999999997797E-4</v>
      </c>
      <c r="Q12" s="35">
        <f t="shared" si="6"/>
        <v>2.0742000000000003</v>
      </c>
      <c r="R12" s="32">
        <f t="shared" si="7"/>
        <v>1.5502500000000001</v>
      </c>
      <c r="S12" s="35">
        <f t="shared" si="8"/>
        <v>1.0535500000000004</v>
      </c>
      <c r="T12" s="35">
        <f t="shared" si="9"/>
        <v>1.5984999999999996</v>
      </c>
      <c r="U12" s="35">
        <f t="shared" si="10"/>
        <v>4.824999999999946E-2</v>
      </c>
      <c r="V12" s="35">
        <f t="shared" si="11"/>
        <v>1.5502500000000001</v>
      </c>
      <c r="W12" s="35">
        <f t="shared" si="12"/>
        <v>2.65205</v>
      </c>
      <c r="X12" s="35">
        <f t="shared" si="13"/>
        <v>39.72587243830246</v>
      </c>
      <c r="Y12" s="35">
        <f t="shared" si="14"/>
        <v>1.8193472973737093</v>
      </c>
      <c r="Z12">
        <f t="shared" si="15"/>
        <v>58.454780264323823</v>
      </c>
    </row>
    <row r="13" spans="1:26">
      <c r="A13">
        <v>4932</v>
      </c>
      <c r="B13" t="s">
        <v>57</v>
      </c>
      <c r="C13" s="8" t="s">
        <v>46</v>
      </c>
      <c r="D13" s="37">
        <v>1.008</v>
      </c>
      <c r="E13" s="35">
        <v>1.0083</v>
      </c>
      <c r="F13" s="35">
        <f t="shared" si="1"/>
        <v>-2.9999999999996696E-4</v>
      </c>
      <c r="G13" s="32">
        <f t="shared" si="2"/>
        <v>0.504</v>
      </c>
      <c r="H13" s="32">
        <v>3.6052</v>
      </c>
      <c r="I13" s="35">
        <v>2.3328000000000002</v>
      </c>
      <c r="J13" s="35">
        <v>2.3329</v>
      </c>
      <c r="K13" s="35">
        <f t="shared" si="3"/>
        <v>-9.9999999999766942E-5</v>
      </c>
      <c r="L13" s="35">
        <f t="shared" si="4"/>
        <v>2.3328500000000001</v>
      </c>
      <c r="M13" s="35">
        <f t="shared" si="0"/>
        <v>1.8288500000000001</v>
      </c>
      <c r="N13" s="36">
        <v>2.2757999999999998</v>
      </c>
      <c r="O13" s="35">
        <v>2.2757000000000001</v>
      </c>
      <c r="P13" s="35">
        <f t="shared" si="5"/>
        <v>9.9999999999766942E-5</v>
      </c>
      <c r="Q13" s="35">
        <f t="shared" si="6"/>
        <v>2.2757499999999999</v>
      </c>
      <c r="R13" s="32">
        <f t="shared" si="7"/>
        <v>1.7717499999999999</v>
      </c>
      <c r="S13" s="35">
        <f t="shared" si="8"/>
        <v>1.2723499999999999</v>
      </c>
      <c r="T13" s="35">
        <f t="shared" si="9"/>
        <v>1.8288500000000001</v>
      </c>
      <c r="U13" s="35">
        <f t="shared" si="10"/>
        <v>5.7100000000000151E-2</v>
      </c>
      <c r="V13" s="35">
        <f t="shared" si="11"/>
        <v>1.7717499999999999</v>
      </c>
      <c r="W13" s="35">
        <f t="shared" si="12"/>
        <v>3.1012</v>
      </c>
      <c r="X13" s="35">
        <f t="shared" si="13"/>
        <v>41.027666709660771</v>
      </c>
      <c r="Y13" s="35">
        <f t="shared" si="14"/>
        <v>1.8412227524829148</v>
      </c>
      <c r="Z13">
        <f t="shared" si="15"/>
        <v>57.131110537856308</v>
      </c>
    </row>
    <row r="14" spans="1:26">
      <c r="A14">
        <v>4932</v>
      </c>
      <c r="B14" t="s">
        <v>58</v>
      </c>
      <c r="C14" s="8" t="s">
        <v>47</v>
      </c>
      <c r="D14" s="37">
        <v>1.0035000000000001</v>
      </c>
      <c r="E14" s="35">
        <v>1.0034000000000001</v>
      </c>
      <c r="F14" s="35">
        <f t="shared" si="1"/>
        <v>9.9999999999988987E-5</v>
      </c>
      <c r="G14" s="32">
        <f t="shared" si="2"/>
        <v>0.50175000000000003</v>
      </c>
      <c r="H14" s="32">
        <v>3.0647000000000002</v>
      </c>
      <c r="I14" s="35">
        <v>2.0783999999999998</v>
      </c>
      <c r="J14" s="35">
        <v>2.0783</v>
      </c>
      <c r="K14" s="35">
        <f t="shared" si="3"/>
        <v>9.9999999999766942E-5</v>
      </c>
      <c r="L14" s="35">
        <f t="shared" si="4"/>
        <v>2.0783499999999999</v>
      </c>
      <c r="M14" s="35">
        <f t="shared" si="0"/>
        <v>1.5766</v>
      </c>
      <c r="N14" s="36">
        <v>2.0310999999999999</v>
      </c>
      <c r="O14" s="35">
        <v>2.0312999999999999</v>
      </c>
      <c r="P14" s="35">
        <f t="shared" si="5"/>
        <v>-1.9999999999997797E-4</v>
      </c>
      <c r="Q14" s="35">
        <f t="shared" si="6"/>
        <v>2.0312000000000001</v>
      </c>
      <c r="R14" s="32">
        <f t="shared" si="7"/>
        <v>1.5294500000000002</v>
      </c>
      <c r="S14" s="35">
        <f t="shared" si="8"/>
        <v>0.98635000000000028</v>
      </c>
      <c r="T14" s="35">
        <f t="shared" si="9"/>
        <v>1.5766</v>
      </c>
      <c r="U14" s="35">
        <f t="shared" si="10"/>
        <v>4.7149999999999803E-2</v>
      </c>
      <c r="V14" s="35">
        <f t="shared" si="11"/>
        <v>1.5294500000000002</v>
      </c>
      <c r="W14" s="35">
        <f t="shared" si="12"/>
        <v>2.5629500000000003</v>
      </c>
      <c r="X14" s="35">
        <f t="shared" si="13"/>
        <v>38.484948984568568</v>
      </c>
      <c r="Y14" s="35">
        <f t="shared" si="14"/>
        <v>1.8396769347821769</v>
      </c>
      <c r="Z14">
        <f t="shared" si="15"/>
        <v>59.675374080649256</v>
      </c>
    </row>
    <row r="15" spans="1:26">
      <c r="A15">
        <v>4932</v>
      </c>
      <c r="B15" t="s">
        <v>59</v>
      </c>
      <c r="C15" s="8" t="s">
        <v>48</v>
      </c>
      <c r="D15" s="37">
        <v>1.002</v>
      </c>
      <c r="E15" s="35">
        <v>1.0019</v>
      </c>
      <c r="F15" s="35">
        <f t="shared" si="1"/>
        <v>9.9999999999988987E-5</v>
      </c>
      <c r="G15" s="32">
        <f t="shared" si="2"/>
        <v>0.501</v>
      </c>
      <c r="H15" s="32">
        <v>1.3725000000000001</v>
      </c>
      <c r="I15" s="35">
        <v>1.1993</v>
      </c>
      <c r="J15" s="35">
        <v>1.1989000000000001</v>
      </c>
      <c r="K15" s="35">
        <f t="shared" si="3"/>
        <v>3.9999999999995595E-4</v>
      </c>
      <c r="L15" s="35">
        <f t="shared" si="4"/>
        <v>1.1991000000000001</v>
      </c>
      <c r="M15" s="35">
        <f t="shared" si="0"/>
        <v>0.69810000000000005</v>
      </c>
      <c r="N15" s="36">
        <v>1.1893</v>
      </c>
      <c r="O15" s="35">
        <v>1.1894</v>
      </c>
      <c r="P15" s="35">
        <f t="shared" si="5"/>
        <v>-9.9999999999988987E-5</v>
      </c>
      <c r="Q15" s="35">
        <f t="shared" si="6"/>
        <v>1.1893500000000001</v>
      </c>
      <c r="R15" s="32">
        <f t="shared" si="7"/>
        <v>0.68835000000000013</v>
      </c>
      <c r="S15" s="35">
        <f t="shared" si="8"/>
        <v>0.1734</v>
      </c>
      <c r="T15" s="35">
        <f t="shared" si="9"/>
        <v>0.69810000000000005</v>
      </c>
      <c r="U15" s="35">
        <f t="shared" si="10"/>
        <v>9.7499999999999254E-3</v>
      </c>
      <c r="V15" s="35">
        <f t="shared" si="11"/>
        <v>0.68835000000000013</v>
      </c>
      <c r="W15" s="35">
        <f t="shared" si="12"/>
        <v>0.87150000000000005</v>
      </c>
      <c r="X15" s="35">
        <f t="shared" si="13"/>
        <v>19.896729776247849</v>
      </c>
      <c r="Y15" s="35">
        <f t="shared" si="14"/>
        <v>1.1187607573149654</v>
      </c>
      <c r="Z15">
        <f t="shared" si="15"/>
        <v>78.984509466437189</v>
      </c>
    </row>
    <row r="16" spans="1:26">
      <c r="D16" s="37"/>
      <c r="E16" s="35"/>
      <c r="F16" s="35"/>
      <c r="G16" s="32"/>
      <c r="H16" s="32"/>
      <c r="I16" s="35"/>
      <c r="J16" s="35"/>
      <c r="K16" s="35"/>
      <c r="L16" s="35"/>
      <c r="M16" s="35"/>
      <c r="N16" s="36"/>
      <c r="O16" s="35"/>
      <c r="P16" s="35"/>
      <c r="Q16" s="35"/>
      <c r="R16" s="32"/>
      <c r="S16" s="35"/>
      <c r="T16" s="35"/>
      <c r="U16" s="35"/>
      <c r="V16" s="35"/>
      <c r="W16" s="35"/>
      <c r="X16" s="35"/>
      <c r="Y16" s="35"/>
    </row>
    <row r="17" spans="4:25">
      <c r="D17" s="31"/>
      <c r="E17" s="35"/>
      <c r="F17" s="35"/>
      <c r="G17" s="32"/>
      <c r="H17" s="32"/>
      <c r="I17" s="35"/>
      <c r="J17" s="35"/>
      <c r="K17" s="35"/>
      <c r="L17" s="35"/>
      <c r="M17" s="35"/>
      <c r="N17" s="36"/>
      <c r="O17" s="35"/>
      <c r="P17" s="35"/>
      <c r="Q17" s="35"/>
      <c r="R17" s="32"/>
      <c r="S17" s="35"/>
      <c r="T17" s="35"/>
      <c r="U17" s="35"/>
      <c r="V17" s="35"/>
      <c r="W17" s="35"/>
      <c r="X17" s="35"/>
      <c r="Y17" s="35"/>
    </row>
  </sheetData>
  <mergeCells count="5">
    <mergeCell ref="D1:G1"/>
    <mergeCell ref="I1:M1"/>
    <mergeCell ref="I2:M2"/>
    <mergeCell ref="N1:R1"/>
    <mergeCell ref="N2:R2"/>
  </mergeCells>
  <pageMargins left="0.7" right="0.7" top="0.75" bottom="0.75" header="0.3" footer="0.3"/>
  <pageSetup orientation="portrait" horizontalDpi="200" verticalDpi="200" copies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tabSelected="1" workbookViewId="0">
      <selection activeCell="L30" sqref="L30"/>
    </sheetView>
  </sheetViews>
  <sheetFormatPr baseColWidth="10" defaultColWidth="8.83203125" defaultRowHeight="14" x14ac:dyDescent="0"/>
  <cols>
    <col min="1" max="1" width="16.5" bestFit="1" customWidth="1"/>
    <col min="2" max="2" width="12" customWidth="1"/>
    <col min="3" max="3" width="14" customWidth="1"/>
    <col min="6" max="6" width="6.5" bestFit="1" customWidth="1"/>
    <col min="7" max="7" width="10.5" bestFit="1" customWidth="1"/>
    <col min="8" max="8" width="10.5" customWidth="1"/>
    <col min="9" max="9" width="11.5" customWidth="1"/>
  </cols>
  <sheetData>
    <row r="1" spans="1:9">
      <c r="A1" s="26" t="s">
        <v>61</v>
      </c>
      <c r="B1" s="27"/>
      <c r="C1" s="27"/>
      <c r="D1" s="27"/>
      <c r="E1" s="27"/>
      <c r="F1" s="27"/>
      <c r="G1" s="27"/>
      <c r="H1" s="27"/>
      <c r="I1" s="28"/>
    </row>
    <row r="2" spans="1:9">
      <c r="A2" s="15" t="s">
        <v>23</v>
      </c>
      <c r="B2" s="23" t="s">
        <v>17</v>
      </c>
      <c r="C2" s="23" t="s">
        <v>24</v>
      </c>
      <c r="D2" s="23" t="s">
        <v>25</v>
      </c>
      <c r="E2" s="23" t="s">
        <v>62</v>
      </c>
      <c r="F2" s="23" t="s">
        <v>19</v>
      </c>
      <c r="G2" s="23" t="s">
        <v>20</v>
      </c>
      <c r="H2" s="23" t="s">
        <v>63</v>
      </c>
      <c r="I2" s="29" t="s">
        <v>21</v>
      </c>
    </row>
    <row r="3" spans="1:9">
      <c r="A3" s="30" t="s">
        <v>26</v>
      </c>
      <c r="B3" s="25" t="s">
        <v>7</v>
      </c>
      <c r="C3" s="25" t="s">
        <v>7</v>
      </c>
      <c r="D3" s="25" t="s">
        <v>7</v>
      </c>
      <c r="E3" s="57" t="s">
        <v>7</v>
      </c>
      <c r="F3" s="25" t="s">
        <v>7</v>
      </c>
      <c r="G3" s="9"/>
      <c r="H3" s="9"/>
      <c r="I3" s="10"/>
    </row>
    <row r="4" spans="1:9">
      <c r="A4" s="45" t="s">
        <v>27</v>
      </c>
      <c r="B4" s="41">
        <f>'RAW DATA'!S5</f>
        <v>2.0085000000000002</v>
      </c>
      <c r="C4" s="41">
        <f>'RAW DATA'!T5</f>
        <v>1.4332499999999999</v>
      </c>
      <c r="D4" s="41">
        <f>'RAW DATA'!U5</f>
        <v>5.5549999999999766E-2</v>
      </c>
      <c r="E4" s="41">
        <f>'RAW DATA'!V5</f>
        <v>1.3777000000000001</v>
      </c>
      <c r="F4" s="41">
        <f>'RAW DATA'!W5</f>
        <v>3.4417499999999999</v>
      </c>
      <c r="G4" s="41">
        <f>'RAW DATA'!X5</f>
        <v>58.35694050991502</v>
      </c>
      <c r="H4" s="41">
        <f>'RAW DATA'!Z6+'RAW DATA'!Z5</f>
        <v>85.040910351114519</v>
      </c>
      <c r="I4" s="42">
        <f>'RAW DATA'!Y5</f>
        <v>1.6140045035229102</v>
      </c>
    </row>
    <row r="5" spans="1:9">
      <c r="A5" s="46" t="s">
        <v>28</v>
      </c>
      <c r="B5" s="39">
        <f>'RAW DATA'!S6</f>
        <v>1.7942499999999999</v>
      </c>
      <c r="C5" s="39">
        <f>'RAW DATA'!T6</f>
        <v>1.5797500000000002</v>
      </c>
      <c r="D5" s="39">
        <f>'RAW DATA'!U6</f>
        <v>6.1050000000000271E-2</v>
      </c>
      <c r="E5" s="39">
        <f>'RAW DATA'!V6</f>
        <v>1.5186999999999999</v>
      </c>
      <c r="F5" s="39">
        <f>'RAW DATA'!W6</f>
        <v>3.3740000000000001</v>
      </c>
      <c r="G5" s="39">
        <f>'RAW DATA'!X6</f>
        <v>53.178719620628335</v>
      </c>
      <c r="H5" s="39">
        <f>'RAW DATA'!Z7+'RAW DATA'!Z6</f>
        <v>93.110350006143719</v>
      </c>
      <c r="I5" s="40">
        <f>'RAW DATA'!Y6</f>
        <v>1.8094250148192135</v>
      </c>
    </row>
    <row r="6" spans="1:9">
      <c r="A6" s="47" t="s">
        <v>29</v>
      </c>
      <c r="B6" s="39">
        <f>'RAW DATA'!S7</f>
        <v>1.2005500000000002</v>
      </c>
      <c r="C6" s="39">
        <f>'RAW DATA'!T7</f>
        <v>1.1975500000000001</v>
      </c>
      <c r="D6" s="39">
        <f>'RAW DATA'!U7</f>
        <v>4.4099999999999806E-2</v>
      </c>
      <c r="E6" s="39">
        <f>'RAW DATA'!V7</f>
        <v>1.1534500000000003</v>
      </c>
      <c r="F6" s="39">
        <f>'RAW DATA'!W7</f>
        <v>2.3981000000000003</v>
      </c>
      <c r="G6" s="39">
        <f>'RAW DATA'!X7</f>
        <v>50.062549518368712</v>
      </c>
      <c r="H6" s="39">
        <f>'RAW DATA'!Z8+'RAW DATA'!Z7</f>
        <v>89.673566850487845</v>
      </c>
      <c r="I6" s="40">
        <f>'RAW DATA'!Y7</f>
        <v>1.8389558400400234</v>
      </c>
    </row>
    <row r="7" spans="1:9">
      <c r="A7" s="47" t="s">
        <v>30</v>
      </c>
      <c r="B7" s="39">
        <f>'RAW DATA'!S8</f>
        <v>5.0965500000000006</v>
      </c>
      <c r="C7" s="39">
        <f>'RAW DATA'!T8</f>
        <v>3.8877999999999995</v>
      </c>
      <c r="D7" s="39">
        <f>'RAW DATA'!U8</f>
        <v>0.15254999999999974</v>
      </c>
      <c r="E7" s="39">
        <f>'RAW DATA'!V8</f>
        <v>3.7352499999999997</v>
      </c>
      <c r="F7" s="39">
        <f>'RAW DATA'!W8</f>
        <v>8.9843500000000009</v>
      </c>
      <c r="G7" s="39">
        <f>'RAW DATA'!X8</f>
        <v>56.726975240278932</v>
      </c>
      <c r="H7" s="39">
        <f>'RAW DATA'!Z9+'RAW DATA'!Z8</f>
        <v>95.541006726454441</v>
      </c>
      <c r="I7" s="40">
        <f>'RAW DATA'!Y8</f>
        <v>1.6979525508244862</v>
      </c>
    </row>
    <row r="8" spans="1:9">
      <c r="A8" s="47" t="s">
        <v>31</v>
      </c>
      <c r="B8" s="39">
        <f>'RAW DATA'!S9</f>
        <v>0.97124999999999995</v>
      </c>
      <c r="C8" s="39">
        <f>'RAW DATA'!T9</f>
        <v>1.2186500000000002</v>
      </c>
      <c r="D8" s="39">
        <f>'RAW DATA'!U9</f>
        <v>3.6850000000000271E-2</v>
      </c>
      <c r="E8" s="39">
        <f>'RAW DATA'!V9</f>
        <v>1.1818</v>
      </c>
      <c r="F8" s="39">
        <f>'RAW DATA'!W9</f>
        <v>2.1899000000000002</v>
      </c>
      <c r="G8" s="39">
        <f>'RAW DATA'!X9</f>
        <v>44.351340243846742</v>
      </c>
      <c r="H8" s="39">
        <f>'RAW DATA'!Z10+'RAW DATA'!Z9</f>
        <v>102.73578741564145</v>
      </c>
      <c r="I8" s="40">
        <f>'RAW DATA'!Y9</f>
        <v>1.6827252385953819</v>
      </c>
    </row>
    <row r="9" spans="1:9">
      <c r="A9" s="47" t="s">
        <v>32</v>
      </c>
      <c r="B9" s="39">
        <f>'RAW DATA'!S10</f>
        <v>2.1004</v>
      </c>
      <c r="C9" s="39">
        <f>'RAW DATA'!T10</f>
        <v>2.1653500000000001</v>
      </c>
      <c r="D9" s="39">
        <f>'RAW DATA'!U10</f>
        <v>8.4950000000000081E-2</v>
      </c>
      <c r="E9" s="39">
        <f>'RAW DATA'!V10</f>
        <v>2.0804</v>
      </c>
      <c r="F9" s="39">
        <f>'RAW DATA'!W10</f>
        <v>4.2657499999999997</v>
      </c>
      <c r="G9" s="39">
        <f>'RAW DATA'!X10</f>
        <v>49.238703627732527</v>
      </c>
      <c r="H9" s="39">
        <f>'RAW DATA'!Z11+'RAW DATA'!Z10</f>
        <v>111.70953258675294</v>
      </c>
      <c r="I9" s="40">
        <f>'RAW DATA'!Y10</f>
        <v>1.9914434741839089</v>
      </c>
    </row>
    <row r="10" spans="1:9">
      <c r="A10" s="47" t="s">
        <v>33</v>
      </c>
      <c r="B10" s="39">
        <f>'RAW DATA'!S11</f>
        <v>0.59565000000000001</v>
      </c>
      <c r="C10" s="39">
        <f>'RAW DATA'!T11</f>
        <v>1.0745999999999998</v>
      </c>
      <c r="D10" s="39">
        <f>'RAW DATA'!U11</f>
        <v>2.334999999999976E-2</v>
      </c>
      <c r="E10" s="39">
        <f>'RAW DATA'!V11</f>
        <v>1.05125</v>
      </c>
      <c r="F10" s="39">
        <f>'RAW DATA'!W11</f>
        <v>1.6702499999999998</v>
      </c>
      <c r="G10" s="39">
        <f>'RAW DATA'!X11</f>
        <v>35.662325999101938</v>
      </c>
      <c r="H10" s="39">
        <f>'RAW DATA'!Z12+'RAW DATA'!Z11</f>
        <v>121.3944599529932</v>
      </c>
      <c r="I10" s="40">
        <f>'RAW DATA'!Y11</f>
        <v>1.3979943122286942</v>
      </c>
    </row>
    <row r="11" spans="1:9">
      <c r="A11" s="47" t="s">
        <v>34</v>
      </c>
      <c r="B11" s="39">
        <f>'RAW DATA'!S12</f>
        <v>1.0535500000000004</v>
      </c>
      <c r="C11" s="39">
        <f>'RAW DATA'!T12</f>
        <v>1.5984999999999996</v>
      </c>
      <c r="D11" s="39">
        <f>'RAW DATA'!U12</f>
        <v>4.824999999999946E-2</v>
      </c>
      <c r="E11" s="39">
        <f>'RAW DATA'!V12</f>
        <v>1.5502500000000001</v>
      </c>
      <c r="F11" s="39">
        <f>'RAW DATA'!W12</f>
        <v>2.65205</v>
      </c>
      <c r="G11" s="39">
        <f>'RAW DATA'!X12</f>
        <v>39.72587243830246</v>
      </c>
      <c r="H11" s="39">
        <f>'RAW DATA'!Z13+'RAW DATA'!Z12</f>
        <v>115.58589080218013</v>
      </c>
      <c r="I11" s="40">
        <f>'RAW DATA'!Y12</f>
        <v>1.8193472973737093</v>
      </c>
    </row>
    <row r="12" spans="1:9">
      <c r="A12" s="47" t="s">
        <v>35</v>
      </c>
      <c r="B12" s="39">
        <f>'RAW DATA'!S13</f>
        <v>1.2723499999999999</v>
      </c>
      <c r="C12" s="39">
        <f>'RAW DATA'!T13</f>
        <v>1.8288500000000001</v>
      </c>
      <c r="D12" s="39">
        <f>'RAW DATA'!U13</f>
        <v>5.7100000000000151E-2</v>
      </c>
      <c r="E12" s="39">
        <f>'RAW DATA'!V13</f>
        <v>1.7717499999999999</v>
      </c>
      <c r="F12" s="39">
        <f>'RAW DATA'!W13</f>
        <v>3.1012</v>
      </c>
      <c r="G12" s="39">
        <f>'RAW DATA'!X13</f>
        <v>41.027666709660771</v>
      </c>
      <c r="H12" s="39">
        <f>'RAW DATA'!Z14+'RAW DATA'!Z13</f>
        <v>116.80648461850556</v>
      </c>
      <c r="I12" s="40">
        <f>'RAW DATA'!Y13</f>
        <v>1.8412227524829148</v>
      </c>
    </row>
    <row r="13" spans="1:9">
      <c r="A13" s="47" t="s">
        <v>36</v>
      </c>
      <c r="B13" s="39">
        <f>'RAW DATA'!S14</f>
        <v>0.98635000000000028</v>
      </c>
      <c r="C13" s="39">
        <f>'RAW DATA'!T14</f>
        <v>1.5766</v>
      </c>
      <c r="D13" s="39">
        <f>'RAW DATA'!U14</f>
        <v>4.7149999999999803E-2</v>
      </c>
      <c r="E13" s="39">
        <f>'RAW DATA'!V14</f>
        <v>1.5294500000000002</v>
      </c>
      <c r="F13" s="39">
        <f>'RAW DATA'!W14</f>
        <v>2.5629500000000003</v>
      </c>
      <c r="G13" s="39">
        <f>'RAW DATA'!X14</f>
        <v>38.484948984568568</v>
      </c>
      <c r="H13" s="39">
        <f>'RAW DATA'!Z15+'RAW DATA'!Z14</f>
        <v>138.65988354708645</v>
      </c>
      <c r="I13" s="40">
        <f>'RAW DATA'!Y14</f>
        <v>1.8396769347821769</v>
      </c>
    </row>
    <row r="14" spans="1:9">
      <c r="A14" s="48" t="s">
        <v>37</v>
      </c>
      <c r="B14" s="43">
        <f>'RAW DATA'!S15</f>
        <v>0.1734</v>
      </c>
      <c r="C14" s="43">
        <f>'RAW DATA'!T15</f>
        <v>0.69810000000000005</v>
      </c>
      <c r="D14" s="43">
        <f>'RAW DATA'!U15</f>
        <v>9.7499999999999254E-3</v>
      </c>
      <c r="E14" s="43">
        <f>'RAW DATA'!V15</f>
        <v>0.68835000000000013</v>
      </c>
      <c r="F14" s="43">
        <f>'RAW DATA'!W15</f>
        <v>0.87150000000000005</v>
      </c>
      <c r="G14" s="43">
        <f>'RAW DATA'!X15</f>
        <v>19.896729776247849</v>
      </c>
      <c r="H14" s="43">
        <f>'RAW DATA'!Z16+'RAW DATA'!Z15</f>
        <v>78.984509466437189</v>
      </c>
      <c r="I14" s="44">
        <f>'RAW DATA'!Y15</f>
        <v>1.1187607573149654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 DATA</vt:lpstr>
      <vt:lpstr>FINAL</vt:lpstr>
      <vt:lpstr>Sheet3</vt:lpstr>
    </vt:vector>
  </TitlesOfParts>
  <Company>Virginia Institute of Marine Science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gracec</dc:creator>
  <cp:lastModifiedBy>Kelsey Fall</cp:lastModifiedBy>
  <dcterms:created xsi:type="dcterms:W3CDTF">2011-04-26T16:42:35Z</dcterms:created>
  <dcterms:modified xsi:type="dcterms:W3CDTF">2012-05-03T00:38:13Z</dcterms:modified>
</cp:coreProperties>
</file>