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202"/>
  <workbookPr autoCompressPictures="0"/>
  <bookViews>
    <workbookView xWindow="720" yWindow="340" windowWidth="21280" windowHeight="13500" activeTab="1"/>
  </bookViews>
  <sheets>
    <sheet name="RAW DATA" sheetId="1" r:id="rId1"/>
    <sheet name="FINAL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" i="2" l="1"/>
  <c r="H6" i="2"/>
  <c r="H7" i="2"/>
  <c r="H8" i="2"/>
  <c r="H9" i="2"/>
  <c r="H10" i="2"/>
  <c r="H11" i="2"/>
  <c r="H12" i="2"/>
  <c r="H13" i="2"/>
  <c r="H14" i="2"/>
  <c r="H4" i="2"/>
  <c r="E5" i="2"/>
  <c r="E6" i="2"/>
  <c r="E7" i="2"/>
  <c r="E8" i="2"/>
  <c r="E9" i="2"/>
  <c r="E10" i="2"/>
  <c r="E11" i="2"/>
  <c r="E12" i="2"/>
  <c r="E13" i="2"/>
  <c r="E14" i="2"/>
  <c r="E4" i="2"/>
  <c r="Z6" i="1"/>
  <c r="Z7" i="1"/>
  <c r="Z8" i="1"/>
  <c r="Z9" i="1"/>
  <c r="Z10" i="1"/>
  <c r="Z11" i="1"/>
  <c r="Z12" i="1"/>
  <c r="Z13" i="1"/>
  <c r="Z14" i="1"/>
  <c r="Z15" i="1"/>
  <c r="Z16" i="1"/>
  <c r="Z17" i="1"/>
  <c r="Z5" i="1"/>
  <c r="V6" i="1"/>
  <c r="V7" i="1"/>
  <c r="V8" i="1"/>
  <c r="V9" i="1"/>
  <c r="V10" i="1"/>
  <c r="V11" i="1"/>
  <c r="V12" i="1"/>
  <c r="V13" i="1"/>
  <c r="V14" i="1"/>
  <c r="V15" i="1"/>
  <c r="V16" i="1"/>
  <c r="V17" i="1"/>
  <c r="V5" i="1"/>
  <c r="S5" i="1"/>
  <c r="L6" i="1"/>
  <c r="G6" i="1"/>
  <c r="M6" i="1"/>
  <c r="Q6" i="1"/>
  <c r="R6" i="1"/>
  <c r="U6" i="1"/>
  <c r="L7" i="1"/>
  <c r="G7" i="1"/>
  <c r="M7" i="1"/>
  <c r="Q7" i="1"/>
  <c r="R7" i="1"/>
  <c r="U7" i="1"/>
  <c r="L8" i="1"/>
  <c r="G8" i="1"/>
  <c r="M8" i="1"/>
  <c r="Q8" i="1"/>
  <c r="R8" i="1"/>
  <c r="U8" i="1"/>
  <c r="L9" i="1"/>
  <c r="G9" i="1"/>
  <c r="M9" i="1"/>
  <c r="Q9" i="1"/>
  <c r="R9" i="1"/>
  <c r="U9" i="1"/>
  <c r="L10" i="1"/>
  <c r="G10" i="1"/>
  <c r="M10" i="1"/>
  <c r="Q10" i="1"/>
  <c r="R10" i="1"/>
  <c r="U10" i="1"/>
  <c r="L11" i="1"/>
  <c r="G11" i="1"/>
  <c r="M11" i="1"/>
  <c r="Q11" i="1"/>
  <c r="R11" i="1"/>
  <c r="U11" i="1"/>
  <c r="L12" i="1"/>
  <c r="G12" i="1"/>
  <c r="M12" i="1"/>
  <c r="Q12" i="1"/>
  <c r="R12" i="1"/>
  <c r="U12" i="1"/>
  <c r="L13" i="1"/>
  <c r="G13" i="1"/>
  <c r="M13" i="1"/>
  <c r="Q13" i="1"/>
  <c r="R13" i="1"/>
  <c r="U13" i="1"/>
  <c r="L14" i="1"/>
  <c r="G14" i="1"/>
  <c r="M14" i="1"/>
  <c r="Q14" i="1"/>
  <c r="R14" i="1"/>
  <c r="U14" i="1"/>
  <c r="L15" i="1"/>
  <c r="G15" i="1"/>
  <c r="M15" i="1"/>
  <c r="Q15" i="1"/>
  <c r="R15" i="1"/>
  <c r="U15" i="1"/>
  <c r="L16" i="1"/>
  <c r="G16" i="1"/>
  <c r="M16" i="1"/>
  <c r="Q16" i="1"/>
  <c r="R16" i="1"/>
  <c r="U16" i="1"/>
  <c r="L17" i="1"/>
  <c r="G17" i="1"/>
  <c r="M17" i="1"/>
  <c r="Q17" i="1"/>
  <c r="R17" i="1"/>
  <c r="U17" i="1"/>
  <c r="L5" i="1"/>
  <c r="G5" i="1"/>
  <c r="M5" i="1"/>
  <c r="Q5" i="1"/>
  <c r="R5" i="1"/>
  <c r="U5" i="1"/>
  <c r="W8" i="1"/>
  <c r="Y8" i="1"/>
  <c r="I7" i="2"/>
  <c r="W10" i="1"/>
  <c r="Y10" i="1"/>
  <c r="I9" i="2"/>
  <c r="W12" i="1"/>
  <c r="Y12" i="1"/>
  <c r="I11" i="2"/>
  <c r="W14" i="1"/>
  <c r="Y14" i="1"/>
  <c r="I13" i="2"/>
  <c r="S6" i="1"/>
  <c r="W6" i="1"/>
  <c r="X6" i="1"/>
  <c r="G5" i="2"/>
  <c r="S7" i="1"/>
  <c r="W7" i="1"/>
  <c r="X7" i="1"/>
  <c r="G6" i="2"/>
  <c r="S8" i="1"/>
  <c r="X8" i="1"/>
  <c r="G7" i="2"/>
  <c r="S9" i="1"/>
  <c r="W9" i="1"/>
  <c r="X9" i="1"/>
  <c r="G8" i="2"/>
  <c r="S10" i="1"/>
  <c r="X10" i="1"/>
  <c r="G9" i="2"/>
  <c r="S11" i="1"/>
  <c r="W11" i="1"/>
  <c r="X11" i="1"/>
  <c r="G10" i="2"/>
  <c r="S12" i="1"/>
  <c r="X12" i="1"/>
  <c r="G11" i="2"/>
  <c r="S13" i="1"/>
  <c r="W13" i="1"/>
  <c r="X13" i="1"/>
  <c r="G12" i="2"/>
  <c r="S14" i="1"/>
  <c r="X14" i="1"/>
  <c r="G13" i="2"/>
  <c r="S15" i="1"/>
  <c r="W15" i="1"/>
  <c r="X15" i="1"/>
  <c r="G14" i="2"/>
  <c r="W5" i="1"/>
  <c r="X5" i="1"/>
  <c r="G4" i="2"/>
  <c r="F5" i="2"/>
  <c r="F6" i="2"/>
  <c r="F7" i="2"/>
  <c r="F8" i="2"/>
  <c r="F9" i="2"/>
  <c r="F10" i="2"/>
  <c r="F11" i="2"/>
  <c r="F12" i="2"/>
  <c r="F13" i="2"/>
  <c r="F14" i="2"/>
  <c r="F4" i="2"/>
  <c r="D5" i="2"/>
  <c r="D6" i="2"/>
  <c r="D7" i="2"/>
  <c r="D8" i="2"/>
  <c r="D9" i="2"/>
  <c r="D10" i="2"/>
  <c r="D11" i="2"/>
  <c r="D12" i="2"/>
  <c r="D13" i="2"/>
  <c r="D14" i="2"/>
  <c r="D4" i="2"/>
  <c r="T6" i="1"/>
  <c r="C5" i="2"/>
  <c r="T7" i="1"/>
  <c r="C6" i="2"/>
  <c r="T8" i="1"/>
  <c r="C7" i="2"/>
  <c r="T9" i="1"/>
  <c r="C8" i="2"/>
  <c r="T10" i="1"/>
  <c r="C9" i="2"/>
  <c r="T11" i="1"/>
  <c r="C10" i="2"/>
  <c r="T12" i="1"/>
  <c r="C11" i="2"/>
  <c r="T13" i="1"/>
  <c r="C12" i="2"/>
  <c r="T14" i="1"/>
  <c r="C13" i="2"/>
  <c r="T15" i="1"/>
  <c r="C14" i="2"/>
  <c r="T5" i="1"/>
  <c r="C4" i="2"/>
  <c r="B5" i="2"/>
  <c r="B6" i="2"/>
  <c r="B7" i="2"/>
  <c r="B8" i="2"/>
  <c r="B9" i="2"/>
  <c r="B10" i="2"/>
  <c r="B11" i="2"/>
  <c r="B12" i="2"/>
  <c r="B13" i="2"/>
  <c r="B14" i="2"/>
  <c r="B4" i="2"/>
  <c r="Y6" i="1"/>
  <c r="I5" i="2"/>
  <c r="Y7" i="1"/>
  <c r="I6" i="2"/>
  <c r="Y9" i="1"/>
  <c r="I8" i="2"/>
  <c r="Y11" i="1"/>
  <c r="I10" i="2"/>
  <c r="Y13" i="1"/>
  <c r="I12" i="2"/>
  <c r="Y15" i="1"/>
  <c r="I14" i="2"/>
  <c r="W16" i="1"/>
  <c r="Y16" i="1"/>
  <c r="W17" i="1"/>
  <c r="Y17" i="1"/>
  <c r="Y5" i="1"/>
  <c r="I4" i="2"/>
  <c r="S16" i="1"/>
  <c r="X16" i="1"/>
  <c r="S17" i="1"/>
  <c r="X17" i="1"/>
  <c r="T16" i="1"/>
  <c r="T17" i="1"/>
  <c r="P6" i="1"/>
  <c r="P7" i="1"/>
  <c r="P8" i="1"/>
  <c r="P9" i="1"/>
  <c r="P10" i="1"/>
  <c r="P11" i="1"/>
  <c r="P12" i="1"/>
  <c r="P13" i="1"/>
  <c r="P14" i="1"/>
  <c r="P15" i="1"/>
  <c r="P16" i="1"/>
  <c r="P17" i="1"/>
  <c r="P5" i="1"/>
  <c r="K9" i="1"/>
  <c r="K14" i="1"/>
  <c r="K13" i="1"/>
  <c r="K11" i="1"/>
  <c r="K6" i="1"/>
  <c r="K7" i="1"/>
  <c r="K5" i="1"/>
  <c r="K8" i="1"/>
  <c r="K10" i="1"/>
  <c r="K12" i="1"/>
  <c r="K15" i="1"/>
  <c r="K16" i="1"/>
  <c r="K17" i="1"/>
  <c r="F17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<sst xmlns="http://schemas.openxmlformats.org/spreadsheetml/2006/main" count="105" uniqueCount="69">
  <si>
    <t>STATION ID#</t>
  </si>
  <si>
    <t>Sample Label</t>
  </si>
  <si>
    <t>Tray #</t>
  </si>
  <si>
    <t>Wt Tray</t>
  </si>
  <si>
    <t>Tray+Sample</t>
  </si>
  <si>
    <t>Sample (103-105 deg C)</t>
  </si>
  <si>
    <t>Sample (550 deg C)</t>
  </si>
  <si>
    <t>Final</t>
  </si>
  <si>
    <t xml:space="preserve">Weight 1 </t>
  </si>
  <si>
    <t xml:space="preserve">Weight 2 </t>
  </si>
  <si>
    <t>Diff</t>
  </si>
  <si>
    <t>AVG WT</t>
  </si>
  <si>
    <t xml:space="preserve">Weight </t>
  </si>
  <si>
    <t>wt Tray + Sample</t>
  </si>
  <si>
    <t>(g)</t>
  </si>
  <si>
    <t>diff</t>
  </si>
  <si>
    <t>AVG WT+tray</t>
  </si>
  <si>
    <t>Weight 1 (g)</t>
  </si>
  <si>
    <t>AVG WT+Tray</t>
  </si>
  <si>
    <t>moisture</t>
  </si>
  <si>
    <t>mud+organic</t>
  </si>
  <si>
    <t>organics</t>
  </si>
  <si>
    <t>total</t>
  </si>
  <si>
    <t>%moisture</t>
  </si>
  <si>
    <t>%organics</t>
  </si>
  <si>
    <t>4936_0-1</t>
  </si>
  <si>
    <t>WC1</t>
  </si>
  <si>
    <t>4936_1-2</t>
  </si>
  <si>
    <t>WC2</t>
  </si>
  <si>
    <t>4936_2-3</t>
  </si>
  <si>
    <t>WC3</t>
  </si>
  <si>
    <t>4936_3-4</t>
  </si>
  <si>
    <t>WC4</t>
  </si>
  <si>
    <t>4936_4-5</t>
  </si>
  <si>
    <t>WC5</t>
  </si>
  <si>
    <t>4936_5-6</t>
  </si>
  <si>
    <t>WC6</t>
  </si>
  <si>
    <t>4936_6-7</t>
  </si>
  <si>
    <t>WC7</t>
  </si>
  <si>
    <t>4936_7-8</t>
  </si>
  <si>
    <t>WC8</t>
  </si>
  <si>
    <t>4936_8-9</t>
  </si>
  <si>
    <t>WC9</t>
  </si>
  <si>
    <t>4936_9-10</t>
  </si>
  <si>
    <t>WC10</t>
  </si>
  <si>
    <t>4936_10-12</t>
  </si>
  <si>
    <t>WC11</t>
  </si>
  <si>
    <t>4936_12-14</t>
  </si>
  <si>
    <t>WC12</t>
  </si>
  <si>
    <t>4936_14-16</t>
  </si>
  <si>
    <t>WC13</t>
  </si>
  <si>
    <t xml:space="preserve">Sample: </t>
  </si>
  <si>
    <t xml:space="preserve">Depth in the bed </t>
  </si>
  <si>
    <t>organic+mud</t>
  </si>
  <si>
    <t>organic</t>
  </si>
  <si>
    <t xml:space="preserve"> (cm)</t>
  </si>
  <si>
    <t>0 to 1</t>
  </si>
  <si>
    <t>1 to 2</t>
  </si>
  <si>
    <t>2 to 3</t>
  </si>
  <si>
    <t>3 to 4</t>
  </si>
  <si>
    <t>4 to 5</t>
  </si>
  <si>
    <t>5 to 6</t>
  </si>
  <si>
    <t>6 to 7</t>
  </si>
  <si>
    <t>7 to 8</t>
  </si>
  <si>
    <t>8 to 9</t>
  </si>
  <si>
    <t>9 to 10</t>
  </si>
  <si>
    <t>10 to 12</t>
  </si>
  <si>
    <t>mud</t>
  </si>
  <si>
    <t>%mud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</si>
</sst>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u/>
      <sz val="11"/>
      <color indexed="8"/>
      <name val="Calibri"/>
      <family val="2"/>
    </font>
    <font>
      <b/>
      <sz val="10"/>
      <name val="Verdana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3" fillId="0" borderId="0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1" fillId="0" borderId="0" xfId="0" applyFont="1"/>
    <xf numFmtId="0" fontId="3" fillId="0" borderId="0" xfId="1" applyFont="1" applyBorder="1"/>
    <xf numFmtId="0" fontId="3" fillId="0" borderId="1" xfId="1" applyFont="1" applyBorder="1" applyAlignment="1">
      <alignment horizontal="right"/>
    </xf>
    <xf numFmtId="164" fontId="3" fillId="0" borderId="0" xfId="1" applyNumberFormat="1" applyFont="1" applyBorder="1" applyAlignment="1">
      <alignment horizontal="center"/>
    </xf>
    <xf numFmtId="0" fontId="5" fillId="0" borderId="1" xfId="1" applyFont="1" applyBorder="1"/>
    <xf numFmtId="0" fontId="1" fillId="0" borderId="1" xfId="0" applyFont="1" applyBorder="1"/>
    <xf numFmtId="0" fontId="2" fillId="0" borderId="0" xfId="1" applyBorder="1"/>
    <xf numFmtId="0" fontId="2" fillId="0" borderId="1" xfId="1" applyBorder="1"/>
    <xf numFmtId="0" fontId="5" fillId="0" borderId="0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Border="1"/>
    <xf numFmtId="164" fontId="3" fillId="0" borderId="0" xfId="1" applyNumberFormat="1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0" fillId="0" borderId="1" xfId="0" applyBorder="1"/>
    <xf numFmtId="164" fontId="0" fillId="2" borderId="0" xfId="0" applyNumberFormat="1" applyFill="1" applyBorder="1"/>
    <xf numFmtId="164" fontId="0" fillId="2" borderId="0" xfId="0" applyNumberFormat="1" applyFill="1"/>
    <xf numFmtId="164" fontId="0" fillId="2" borderId="1" xfId="0" applyNumberFormat="1" applyFill="1" applyBorder="1"/>
    <xf numFmtId="164" fontId="0" fillId="0" borderId="0" xfId="0" applyNumberFormat="1"/>
    <xf numFmtId="164" fontId="0" fillId="0" borderId="0" xfId="0" applyNumberFormat="1" applyBorder="1"/>
    <xf numFmtId="164" fontId="0" fillId="0" borderId="1" xfId="0" applyNumberFormat="1" applyBorder="1"/>
    <xf numFmtId="164" fontId="0" fillId="0" borderId="0" xfId="0" applyNumberFormat="1" applyFill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3" fillId="0" borderId="1" xfId="1" applyNumberFormat="1" applyFont="1" applyFill="1" applyBorder="1" applyAlignment="1">
      <alignment horizontal="center"/>
    </xf>
    <xf numFmtId="0" fontId="0" fillId="0" borderId="8" xfId="0" applyBorder="1"/>
    <xf numFmtId="0" fontId="0" fillId="0" borderId="2" xfId="0" applyBorder="1"/>
    <xf numFmtId="2" fontId="0" fillId="0" borderId="2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0" fontId="3" fillId="0" borderId="0" xfId="1" applyFont="1" applyFill="1" applyBorder="1" applyAlignment="1">
      <alignment horizontal="center"/>
    </xf>
    <xf numFmtId="0" fontId="2" fillId="0" borderId="0" xfId="1" applyBorder="1" applyAlignment="1"/>
    <xf numFmtId="0" fontId="4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164" fontId="0" fillId="0" borderId="6" xfId="0" applyNumberForma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438151</xdr:colOff>
      <xdr:row>18</xdr:row>
      <xdr:rowOff>142875</xdr:rowOff>
    </xdr:from>
    <xdr:to>
      <xdr:col>5</xdr:col>
      <xdr:colOff>180976</xdr:colOff>
      <xdr:row>24</xdr:row>
      <xdr:rowOff>171450</xdr:rowOff>
    </xdr:to>
    <xdr:sp macro="" textlink="">
      <xdr:nvSpPr>
        <xdr:cNvPr id="2" name="TextBox 1"/>
        <xdr:cNvSpPr txBox="1"/>
      </xdr:nvSpPr>
      <xdr:spPr>
        <a:xfrm>
          <a:off x="438151" y="3571875"/>
          <a:ext cx="3219450" cy="1171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438150</xdr:colOff>
      <xdr:row>18</xdr:row>
      <xdr:rowOff>142875</xdr:rowOff>
    </xdr:from>
    <xdr:to>
      <xdr:col>5</xdr:col>
      <xdr:colOff>161925</xdr:colOff>
      <xdr:row>25</xdr:row>
      <xdr:rowOff>0</xdr:rowOff>
    </xdr:to>
    <xdr:sp macro="" textlink="">
      <xdr:nvSpPr>
        <xdr:cNvPr id="3" name="TextBox 2"/>
        <xdr:cNvSpPr txBox="1"/>
      </xdr:nvSpPr>
      <xdr:spPr>
        <a:xfrm>
          <a:off x="438150" y="3571875"/>
          <a:ext cx="3200400" cy="1190625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NOTE:</a:t>
          </a:r>
        </a:p>
        <a:p>
          <a:r>
            <a:rPr lang="en-US" sz="1100"/>
            <a:t>The</a:t>
          </a:r>
          <a:r>
            <a:rPr lang="en-US" sz="1100" baseline="0"/>
            <a:t> analytical balance broke on 7/22/11. WC samples were weighed twice before switching to new balance.  All cells highlighted in green were weighed on our scale. All unhighlighted cells were weighed on Steve Kuehl's scale.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"/>
  <sheetViews>
    <sheetView topLeftCell="K1" workbookViewId="0">
      <selection activeCell="N28" sqref="N28:N29"/>
    </sheetView>
  </sheetViews>
  <sheetFormatPr baseColWidth="10" defaultColWidth="8.83203125" defaultRowHeight="14" x14ac:dyDescent="0"/>
  <cols>
    <col min="1" max="1" width="12" bestFit="1" customWidth="1"/>
    <col min="2" max="2" width="12.6640625" bestFit="1" customWidth="1"/>
    <col min="8" max="8" width="12.33203125" bestFit="1" customWidth="1"/>
    <col min="12" max="12" width="12.83203125" bestFit="1" customWidth="1"/>
    <col min="14" max="14" width="14.33203125" customWidth="1"/>
    <col min="15" max="15" width="11.83203125" bestFit="1" customWidth="1"/>
    <col min="17" max="17" width="13.33203125" bestFit="1" customWidth="1"/>
    <col min="19" max="19" width="9.33203125" customWidth="1"/>
    <col min="20" max="20" width="12.5" bestFit="1" customWidth="1"/>
    <col min="24" max="24" width="10.5" bestFit="1" customWidth="1"/>
    <col min="25" max="25" width="9.83203125" bestFit="1" customWidth="1"/>
  </cols>
  <sheetData>
    <row r="1" spans="1:27">
      <c r="A1" s="1" t="s">
        <v>0</v>
      </c>
      <c r="B1" s="1" t="s">
        <v>1</v>
      </c>
      <c r="C1" s="2" t="s">
        <v>2</v>
      </c>
      <c r="D1" s="41" t="s">
        <v>3</v>
      </c>
      <c r="E1" s="42"/>
      <c r="F1" s="42"/>
      <c r="G1" s="42"/>
      <c r="H1" s="3" t="s">
        <v>4</v>
      </c>
      <c r="I1" s="43" t="s">
        <v>5</v>
      </c>
      <c r="J1" s="44"/>
      <c r="K1" s="44"/>
      <c r="L1" s="44"/>
      <c r="M1" s="4"/>
      <c r="N1" s="43" t="s">
        <v>6</v>
      </c>
      <c r="O1" s="44"/>
      <c r="P1" s="44"/>
      <c r="Q1" s="44"/>
      <c r="R1" s="4"/>
      <c r="S1" s="5" t="s">
        <v>7</v>
      </c>
      <c r="T1" s="5"/>
    </row>
    <row r="2" spans="1:27">
      <c r="A2" s="6"/>
      <c r="B2" s="6"/>
      <c r="C2" s="7"/>
      <c r="D2" s="8" t="s">
        <v>8</v>
      </c>
      <c r="E2" s="8" t="s">
        <v>9</v>
      </c>
      <c r="F2" s="8" t="s">
        <v>10</v>
      </c>
      <c r="G2" s="9" t="s">
        <v>11</v>
      </c>
      <c r="H2" s="10" t="s">
        <v>12</v>
      </c>
      <c r="I2" s="45" t="s">
        <v>13</v>
      </c>
      <c r="J2" s="46"/>
      <c r="K2" s="46"/>
      <c r="L2" s="46"/>
      <c r="M2" s="2"/>
      <c r="N2" s="45" t="s">
        <v>13</v>
      </c>
      <c r="O2" s="46"/>
      <c r="P2" s="46"/>
      <c r="Q2" s="46"/>
      <c r="R2" s="2"/>
    </row>
    <row r="3" spans="1:27">
      <c r="A3" s="11"/>
      <c r="B3" s="11"/>
      <c r="C3" s="12"/>
      <c r="D3" s="13" t="s">
        <v>14</v>
      </c>
      <c r="E3" s="13" t="s">
        <v>14</v>
      </c>
      <c r="F3" s="13" t="s">
        <v>14</v>
      </c>
      <c r="G3" s="14" t="s">
        <v>14</v>
      </c>
      <c r="H3" s="15" t="s">
        <v>14</v>
      </c>
      <c r="I3" s="8" t="s">
        <v>8</v>
      </c>
      <c r="J3" s="8" t="s">
        <v>9</v>
      </c>
      <c r="K3" s="8" t="s">
        <v>15</v>
      </c>
      <c r="L3" s="16" t="s">
        <v>16</v>
      </c>
      <c r="M3" s="9" t="s">
        <v>11</v>
      </c>
      <c r="N3" s="8" t="s">
        <v>17</v>
      </c>
      <c r="O3" s="8" t="s">
        <v>17</v>
      </c>
      <c r="P3" s="8" t="s">
        <v>10</v>
      </c>
      <c r="Q3" s="13" t="s">
        <v>18</v>
      </c>
      <c r="R3" s="14" t="s">
        <v>11</v>
      </c>
      <c r="S3" s="17" t="s">
        <v>19</v>
      </c>
      <c r="T3" s="17" t="s">
        <v>20</v>
      </c>
      <c r="U3" s="17" t="s">
        <v>21</v>
      </c>
      <c r="V3" s="17" t="s">
        <v>67</v>
      </c>
      <c r="W3" s="17" t="s">
        <v>22</v>
      </c>
      <c r="X3" s="17" t="s">
        <v>23</v>
      </c>
      <c r="Y3" s="17" t="s">
        <v>24</v>
      </c>
      <c r="Z3" s="17" t="s">
        <v>68</v>
      </c>
    </row>
    <row r="4" spans="1:27">
      <c r="A4" s="18"/>
      <c r="B4" s="18"/>
      <c r="C4" s="19"/>
      <c r="D4" s="18"/>
      <c r="E4" s="18"/>
      <c r="F4" s="18"/>
      <c r="G4" s="19"/>
      <c r="H4" s="19"/>
      <c r="I4" s="20" t="s">
        <v>14</v>
      </c>
      <c r="J4" s="20" t="s">
        <v>14</v>
      </c>
      <c r="K4" s="20" t="s">
        <v>14</v>
      </c>
      <c r="L4" s="20" t="s">
        <v>14</v>
      </c>
      <c r="M4" s="21" t="s">
        <v>14</v>
      </c>
      <c r="N4" s="20" t="s">
        <v>14</v>
      </c>
      <c r="O4" s="20" t="s">
        <v>14</v>
      </c>
      <c r="P4" s="20" t="s">
        <v>14</v>
      </c>
      <c r="Q4" s="20" t="s">
        <v>14</v>
      </c>
      <c r="R4" s="21" t="s">
        <v>14</v>
      </c>
      <c r="S4" s="22" t="s">
        <v>14</v>
      </c>
      <c r="T4" s="22"/>
      <c r="U4" s="22" t="s">
        <v>14</v>
      </c>
      <c r="V4" s="22" t="s">
        <v>14</v>
      </c>
      <c r="W4" s="22" t="s">
        <v>14</v>
      </c>
      <c r="X4" s="18"/>
      <c r="Y4" s="18"/>
    </row>
    <row r="5" spans="1:27">
      <c r="A5">
        <v>4936</v>
      </c>
      <c r="B5" t="s">
        <v>25</v>
      </c>
      <c r="C5" s="23" t="s">
        <v>26</v>
      </c>
      <c r="D5" s="24">
        <v>1.0282</v>
      </c>
      <c r="E5" s="25">
        <v>1.0282</v>
      </c>
      <c r="F5" s="25">
        <f>D5-E5</f>
        <v>0</v>
      </c>
      <c r="G5" s="26">
        <f>(D5+E5)/2</f>
        <v>1.0282</v>
      </c>
      <c r="H5" s="26">
        <v>3.1858</v>
      </c>
      <c r="I5" s="27">
        <v>1.5042</v>
      </c>
      <c r="J5" s="27">
        <v>1.5046999999999999</v>
      </c>
      <c r="K5" s="27">
        <f>I5-J5</f>
        <v>-4.9999999999994493E-4</v>
      </c>
      <c r="L5" s="28">
        <f>(I5+J5)/2</f>
        <v>1.5044499999999998</v>
      </c>
      <c r="M5" s="29">
        <f>L5-G5</f>
        <v>0.47624999999999984</v>
      </c>
      <c r="N5" s="28">
        <v>1.4511000000000001</v>
      </c>
      <c r="O5" s="27">
        <v>1.4514</v>
      </c>
      <c r="P5" s="27">
        <f>N5-O5</f>
        <v>-2.9999999999996696E-4</v>
      </c>
      <c r="Q5" s="28">
        <f>(N5+O5)/2</f>
        <v>1.4512499999999999</v>
      </c>
      <c r="R5" s="29">
        <f>Q5-G5</f>
        <v>0.42304999999999993</v>
      </c>
      <c r="S5" s="27">
        <f>H5-L5</f>
        <v>1.6813500000000001</v>
      </c>
      <c r="T5" s="27">
        <f>M5</f>
        <v>0.47624999999999984</v>
      </c>
      <c r="U5" s="27">
        <f>M5-R5</f>
        <v>5.3199999999999914E-2</v>
      </c>
      <c r="V5" s="27">
        <f>R5</f>
        <v>0.42304999999999993</v>
      </c>
      <c r="W5" s="27">
        <f>H5-G5</f>
        <v>2.1576</v>
      </c>
      <c r="X5" s="27">
        <f>(S5/W5)*100</f>
        <v>77.926863181312584</v>
      </c>
      <c r="Y5" s="27">
        <f>(U5/W5)*100</f>
        <v>2.4657026325546867</v>
      </c>
      <c r="Z5" s="47">
        <f>(V5/W5)*100</f>
        <v>19.607434186132739</v>
      </c>
      <c r="AA5" s="27"/>
    </row>
    <row r="6" spans="1:27">
      <c r="A6">
        <v>4936</v>
      </c>
      <c r="B6" t="s">
        <v>27</v>
      </c>
      <c r="C6" s="23" t="s">
        <v>28</v>
      </c>
      <c r="D6" s="24">
        <v>1.0404</v>
      </c>
      <c r="E6" s="25">
        <v>1.0403</v>
      </c>
      <c r="F6" s="25">
        <f t="shared" ref="F6:F17" si="0">D6-E6</f>
        <v>9.9999999999988987E-5</v>
      </c>
      <c r="G6" s="26">
        <f t="shared" ref="G6:G17" si="1">(D6+E6)/2</f>
        <v>1.0403500000000001</v>
      </c>
      <c r="H6" s="26">
        <v>3.6983999999999999</v>
      </c>
      <c r="I6" s="25">
        <v>1.8445</v>
      </c>
      <c r="J6" s="30">
        <v>1.8445</v>
      </c>
      <c r="K6" s="27">
        <f t="shared" ref="K6:K7" si="2">I6-J6</f>
        <v>0</v>
      </c>
      <c r="L6" s="28">
        <f t="shared" ref="L6:L17" si="3">(I6+J6)/2</f>
        <v>1.8445</v>
      </c>
      <c r="M6" s="29">
        <f t="shared" ref="M6:M17" si="4">L6-G6</f>
        <v>0.80414999999999992</v>
      </c>
      <c r="N6" s="28">
        <v>1.7795000000000001</v>
      </c>
      <c r="O6" s="27">
        <v>1.7790999999999999</v>
      </c>
      <c r="P6" s="27">
        <f t="shared" ref="P6:P17" si="5">N6-O6</f>
        <v>4.0000000000017799E-4</v>
      </c>
      <c r="Q6" s="28">
        <f t="shared" ref="Q6:Q17" si="6">(N6+O6)/2</f>
        <v>1.7793000000000001</v>
      </c>
      <c r="R6" s="29">
        <f t="shared" ref="R6:R17" si="7">Q6-G6</f>
        <v>0.73895</v>
      </c>
      <c r="S6" s="27">
        <f t="shared" ref="S6:S17" si="8">H6-L6</f>
        <v>1.8538999999999999</v>
      </c>
      <c r="T6" s="27">
        <f t="shared" ref="T6:T17" si="9">M6</f>
        <v>0.80414999999999992</v>
      </c>
      <c r="U6" s="27">
        <f t="shared" ref="U6:U17" si="10">M6-R6</f>
        <v>6.5199999999999925E-2</v>
      </c>
      <c r="V6" s="27">
        <f t="shared" ref="V6:V17" si="11">R6</f>
        <v>0.73895</v>
      </c>
      <c r="W6" s="27">
        <f t="shared" ref="W6:W17" si="12">H6-G6</f>
        <v>2.6580499999999998</v>
      </c>
      <c r="X6" s="27">
        <f t="shared" ref="X6:X17" si="13">(S6/W6)*100</f>
        <v>69.746618761874302</v>
      </c>
      <c r="Y6" s="27">
        <f t="shared" ref="Y6:Y17" si="14">(U6/W6)*100</f>
        <v>2.452926017193052</v>
      </c>
      <c r="Z6" s="27">
        <f t="shared" ref="Z6:Z17" si="15">(V6/W6)*100</f>
        <v>27.800455220932641</v>
      </c>
      <c r="AA6" s="27"/>
    </row>
    <row r="7" spans="1:27">
      <c r="A7">
        <v>4936</v>
      </c>
      <c r="B7" t="s">
        <v>29</v>
      </c>
      <c r="C7" s="23" t="s">
        <v>30</v>
      </c>
      <c r="D7" s="24">
        <v>1.0019</v>
      </c>
      <c r="E7" s="25">
        <v>1.0019</v>
      </c>
      <c r="F7" s="25">
        <f t="shared" si="0"/>
        <v>0</v>
      </c>
      <c r="G7" s="26">
        <f t="shared" si="1"/>
        <v>1.0019</v>
      </c>
      <c r="H7" s="26">
        <v>2.3759999999999999</v>
      </c>
      <c r="I7" s="27">
        <v>1.4876</v>
      </c>
      <c r="J7" s="25">
        <v>1.4876</v>
      </c>
      <c r="K7" s="27">
        <f t="shared" si="2"/>
        <v>0</v>
      </c>
      <c r="L7" s="28">
        <f t="shared" si="3"/>
        <v>1.4876</v>
      </c>
      <c r="M7" s="29">
        <f t="shared" si="4"/>
        <v>0.48570000000000002</v>
      </c>
      <c r="N7" s="28">
        <v>1.4518</v>
      </c>
      <c r="O7" s="27">
        <v>1.4522999999999999</v>
      </c>
      <c r="P7" s="27">
        <f t="shared" si="5"/>
        <v>-4.9999999999994493E-4</v>
      </c>
      <c r="Q7" s="28">
        <f t="shared" si="6"/>
        <v>1.4520499999999998</v>
      </c>
      <c r="R7" s="29">
        <f t="shared" si="7"/>
        <v>0.45014999999999983</v>
      </c>
      <c r="S7" s="27">
        <f t="shared" si="8"/>
        <v>0.88839999999999986</v>
      </c>
      <c r="T7" s="27">
        <f t="shared" si="9"/>
        <v>0.48570000000000002</v>
      </c>
      <c r="U7" s="27">
        <f t="shared" si="10"/>
        <v>3.5550000000000193E-2</v>
      </c>
      <c r="V7" s="27">
        <f t="shared" si="11"/>
        <v>0.45014999999999983</v>
      </c>
      <c r="W7" s="27">
        <f t="shared" si="12"/>
        <v>1.3740999999999999</v>
      </c>
      <c r="X7" s="27">
        <f t="shared" si="13"/>
        <v>64.653227567134849</v>
      </c>
      <c r="Y7" s="27">
        <f t="shared" si="14"/>
        <v>2.5871479513863762</v>
      </c>
      <c r="Z7" s="27">
        <f t="shared" si="15"/>
        <v>32.759624481478781</v>
      </c>
      <c r="AA7" s="27"/>
    </row>
    <row r="8" spans="1:27">
      <c r="A8">
        <v>4936</v>
      </c>
      <c r="B8" t="s">
        <v>31</v>
      </c>
      <c r="C8" s="23" t="s">
        <v>32</v>
      </c>
      <c r="D8" s="24">
        <v>1.0230999999999999</v>
      </c>
      <c r="E8" s="25">
        <v>1.0232000000000001</v>
      </c>
      <c r="F8" s="25">
        <f t="shared" si="0"/>
        <v>-1.0000000000021103E-4</v>
      </c>
      <c r="G8" s="26">
        <f t="shared" si="1"/>
        <v>1.02315</v>
      </c>
      <c r="H8" s="26">
        <v>2.0363000000000002</v>
      </c>
      <c r="I8" s="25">
        <v>1.4074</v>
      </c>
      <c r="J8" s="30">
        <v>1.4072</v>
      </c>
      <c r="K8" s="27">
        <f t="shared" ref="K8:K16" si="16">I8-J8</f>
        <v>1.9999999999997797E-4</v>
      </c>
      <c r="L8" s="28">
        <f t="shared" si="3"/>
        <v>1.4073</v>
      </c>
      <c r="M8" s="29">
        <f t="shared" si="4"/>
        <v>0.38414999999999999</v>
      </c>
      <c r="N8" s="28">
        <v>1.3822000000000001</v>
      </c>
      <c r="O8" s="27">
        <v>1.3823000000000001</v>
      </c>
      <c r="P8" s="27">
        <f t="shared" si="5"/>
        <v>-9.9999999999988987E-5</v>
      </c>
      <c r="Q8" s="28">
        <f t="shared" si="6"/>
        <v>1.38225</v>
      </c>
      <c r="R8" s="29">
        <f t="shared" si="7"/>
        <v>0.35909999999999997</v>
      </c>
      <c r="S8" s="27">
        <f t="shared" si="8"/>
        <v>0.62900000000000023</v>
      </c>
      <c r="T8" s="27">
        <f t="shared" si="9"/>
        <v>0.38414999999999999</v>
      </c>
      <c r="U8" s="27">
        <f t="shared" si="10"/>
        <v>2.5050000000000017E-2</v>
      </c>
      <c r="V8" s="27">
        <f t="shared" si="11"/>
        <v>0.35909999999999997</v>
      </c>
      <c r="W8" s="27">
        <f t="shared" si="12"/>
        <v>1.0131500000000002</v>
      </c>
      <c r="X8" s="27">
        <f t="shared" si="13"/>
        <v>62.083600651433656</v>
      </c>
      <c r="Y8" s="27">
        <f t="shared" si="14"/>
        <v>2.4724867985984318</v>
      </c>
      <c r="Z8" s="27">
        <f t="shared" si="15"/>
        <v>35.443912549967912</v>
      </c>
      <c r="AA8" s="27"/>
    </row>
    <row r="9" spans="1:27">
      <c r="A9">
        <v>4936</v>
      </c>
      <c r="B9" t="s">
        <v>33</v>
      </c>
      <c r="C9" s="23" t="s">
        <v>34</v>
      </c>
      <c r="D9" s="24">
        <v>0.99219999999999997</v>
      </c>
      <c r="E9" s="25">
        <v>0.99260000000000004</v>
      </c>
      <c r="F9" s="25">
        <f t="shared" si="0"/>
        <v>-4.0000000000006697E-4</v>
      </c>
      <c r="G9" s="26">
        <f t="shared" si="1"/>
        <v>0.99239999999999995</v>
      </c>
      <c r="H9" s="26">
        <v>2.5045000000000002</v>
      </c>
      <c r="I9" s="27">
        <v>1.5527</v>
      </c>
      <c r="J9" s="27">
        <v>1.5527</v>
      </c>
      <c r="K9" s="27">
        <f>I9-J9</f>
        <v>0</v>
      </c>
      <c r="L9" s="28">
        <f t="shared" si="3"/>
        <v>1.5527</v>
      </c>
      <c r="M9" s="29">
        <f t="shared" si="4"/>
        <v>0.56030000000000002</v>
      </c>
      <c r="N9" s="28">
        <v>1.5183</v>
      </c>
      <c r="O9" s="27">
        <v>1.5187999999999999</v>
      </c>
      <c r="P9" s="27">
        <f t="shared" si="5"/>
        <v>-4.9999999999994493E-4</v>
      </c>
      <c r="Q9" s="28">
        <f t="shared" si="6"/>
        <v>1.5185499999999998</v>
      </c>
      <c r="R9" s="29">
        <f t="shared" si="7"/>
        <v>0.5261499999999999</v>
      </c>
      <c r="S9" s="27">
        <f t="shared" si="8"/>
        <v>0.9518000000000002</v>
      </c>
      <c r="T9" s="27">
        <f t="shared" si="9"/>
        <v>0.56030000000000002</v>
      </c>
      <c r="U9" s="27">
        <f t="shared" si="10"/>
        <v>3.4150000000000125E-2</v>
      </c>
      <c r="V9" s="27">
        <f t="shared" si="11"/>
        <v>0.5261499999999999</v>
      </c>
      <c r="W9" s="27">
        <f t="shared" si="12"/>
        <v>1.5121000000000002</v>
      </c>
      <c r="X9" s="27">
        <f t="shared" si="13"/>
        <v>62.945572382778927</v>
      </c>
      <c r="Y9" s="27">
        <f t="shared" si="14"/>
        <v>2.2584485153098419</v>
      </c>
      <c r="Z9" s="27">
        <f t="shared" si="15"/>
        <v>34.795979101911243</v>
      </c>
      <c r="AA9" s="27"/>
    </row>
    <row r="10" spans="1:27">
      <c r="A10">
        <v>4936</v>
      </c>
      <c r="B10" t="s">
        <v>35</v>
      </c>
      <c r="C10" s="23" t="s">
        <v>36</v>
      </c>
      <c r="D10" s="24">
        <v>0.96489999999999998</v>
      </c>
      <c r="E10" s="25">
        <v>0.9647</v>
      </c>
      <c r="F10" s="25">
        <f t="shared" si="0"/>
        <v>1.9999999999997797E-4</v>
      </c>
      <c r="G10" s="26">
        <f t="shared" si="1"/>
        <v>0.96479999999999999</v>
      </c>
      <c r="H10" s="26">
        <v>4.9244000000000003</v>
      </c>
      <c r="I10" s="27">
        <v>2.3591000000000002</v>
      </c>
      <c r="J10" s="27">
        <v>2.3595000000000002</v>
      </c>
      <c r="K10" s="27">
        <f t="shared" si="16"/>
        <v>-3.9999999999995595E-4</v>
      </c>
      <c r="L10" s="28">
        <f t="shared" si="3"/>
        <v>2.3593000000000002</v>
      </c>
      <c r="M10" s="29">
        <f t="shared" si="4"/>
        <v>1.3945000000000003</v>
      </c>
      <c r="N10" s="28">
        <v>2.2738999999999998</v>
      </c>
      <c r="O10" s="27">
        <v>2.274</v>
      </c>
      <c r="P10" s="27">
        <f t="shared" si="5"/>
        <v>-1.0000000000021103E-4</v>
      </c>
      <c r="Q10" s="28">
        <f t="shared" si="6"/>
        <v>2.2739500000000001</v>
      </c>
      <c r="R10" s="29">
        <f t="shared" si="7"/>
        <v>1.3091500000000003</v>
      </c>
      <c r="S10" s="27">
        <f t="shared" si="8"/>
        <v>2.5651000000000002</v>
      </c>
      <c r="T10" s="27">
        <f t="shared" si="9"/>
        <v>1.3945000000000003</v>
      </c>
      <c r="U10" s="27">
        <f t="shared" si="10"/>
        <v>8.5350000000000037E-2</v>
      </c>
      <c r="V10" s="27">
        <f t="shared" si="11"/>
        <v>1.3091500000000003</v>
      </c>
      <c r="W10" s="27">
        <f t="shared" si="12"/>
        <v>3.9596000000000005</v>
      </c>
      <c r="X10" s="27">
        <f t="shared" si="13"/>
        <v>64.781796141024344</v>
      </c>
      <c r="Y10" s="27">
        <f t="shared" si="14"/>
        <v>2.1555207596726951</v>
      </c>
      <c r="Z10" s="27">
        <f t="shared" si="15"/>
        <v>33.062683099302966</v>
      </c>
      <c r="AA10" s="27"/>
    </row>
    <row r="11" spans="1:27">
      <c r="A11">
        <v>4936</v>
      </c>
      <c r="B11" t="s">
        <v>37</v>
      </c>
      <c r="C11" s="23" t="s">
        <v>38</v>
      </c>
      <c r="D11" s="24">
        <v>1.0081</v>
      </c>
      <c r="E11" s="25">
        <v>1.0082</v>
      </c>
      <c r="F11" s="25">
        <f t="shared" si="0"/>
        <v>-9.9999999999988987E-5</v>
      </c>
      <c r="G11" s="26">
        <f t="shared" si="1"/>
        <v>1.0081500000000001</v>
      </c>
      <c r="H11" s="26">
        <v>2.5373999999999999</v>
      </c>
      <c r="I11" s="27">
        <v>1.5819000000000001</v>
      </c>
      <c r="J11" s="25">
        <v>1.5815999999999999</v>
      </c>
      <c r="K11" s="27">
        <f>I11-J11</f>
        <v>3.00000000000189E-4</v>
      </c>
      <c r="L11" s="28">
        <f t="shared" si="3"/>
        <v>1.58175</v>
      </c>
      <c r="M11" s="29">
        <f t="shared" si="4"/>
        <v>0.57359999999999989</v>
      </c>
      <c r="N11" s="28">
        <v>1.5331999999999999</v>
      </c>
      <c r="O11" s="27">
        <v>1.5335000000000001</v>
      </c>
      <c r="P11" s="27">
        <f t="shared" si="5"/>
        <v>-3.00000000000189E-4</v>
      </c>
      <c r="Q11" s="28">
        <f t="shared" si="6"/>
        <v>1.53335</v>
      </c>
      <c r="R11" s="29">
        <f t="shared" si="7"/>
        <v>0.52519999999999989</v>
      </c>
      <c r="S11" s="27">
        <f t="shared" si="8"/>
        <v>0.95564999999999989</v>
      </c>
      <c r="T11" s="27">
        <f t="shared" si="9"/>
        <v>0.57359999999999989</v>
      </c>
      <c r="U11" s="27">
        <f t="shared" si="10"/>
        <v>4.8399999999999999E-2</v>
      </c>
      <c r="V11" s="27">
        <f t="shared" si="11"/>
        <v>0.52519999999999989</v>
      </c>
      <c r="W11" s="27">
        <f t="shared" si="12"/>
        <v>1.5292499999999998</v>
      </c>
      <c r="X11" s="27">
        <f t="shared" si="13"/>
        <v>62.491417361451695</v>
      </c>
      <c r="Y11" s="27">
        <f t="shared" si="14"/>
        <v>3.1649501389570052</v>
      </c>
      <c r="Z11" s="27">
        <f t="shared" si="15"/>
        <v>34.343632499591301</v>
      </c>
      <c r="AA11" s="27"/>
    </row>
    <row r="12" spans="1:27">
      <c r="A12">
        <v>4936</v>
      </c>
      <c r="B12" t="s">
        <v>39</v>
      </c>
      <c r="C12" s="23" t="s">
        <v>40</v>
      </c>
      <c r="D12" s="24">
        <v>1.0236000000000001</v>
      </c>
      <c r="E12" s="25">
        <v>1.0237000000000001</v>
      </c>
      <c r="F12" s="25">
        <f t="shared" si="0"/>
        <v>-9.9999999999988987E-5</v>
      </c>
      <c r="G12" s="26">
        <f t="shared" si="1"/>
        <v>1.0236499999999999</v>
      </c>
      <c r="H12" s="26">
        <v>5.2</v>
      </c>
      <c r="I12" s="25">
        <v>2.6177999999999999</v>
      </c>
      <c r="J12" s="30">
        <v>2.6173999999999999</v>
      </c>
      <c r="K12" s="27">
        <f t="shared" si="16"/>
        <v>3.9999999999995595E-4</v>
      </c>
      <c r="L12" s="28">
        <f t="shared" si="3"/>
        <v>2.6175999999999999</v>
      </c>
      <c r="M12" s="29">
        <f t="shared" si="4"/>
        <v>1.59395</v>
      </c>
      <c r="N12" s="28">
        <v>2.5163000000000002</v>
      </c>
      <c r="O12" s="27">
        <v>2.5158</v>
      </c>
      <c r="P12" s="27">
        <f t="shared" si="5"/>
        <v>5.0000000000016698E-4</v>
      </c>
      <c r="Q12" s="28">
        <f t="shared" si="6"/>
        <v>2.5160499999999999</v>
      </c>
      <c r="R12" s="29">
        <f t="shared" si="7"/>
        <v>1.4923999999999999</v>
      </c>
      <c r="S12" s="27">
        <f t="shared" si="8"/>
        <v>2.5824000000000003</v>
      </c>
      <c r="T12" s="27">
        <f t="shared" si="9"/>
        <v>1.59395</v>
      </c>
      <c r="U12" s="27">
        <f t="shared" si="10"/>
        <v>0.10155000000000003</v>
      </c>
      <c r="V12" s="27">
        <f t="shared" si="11"/>
        <v>1.4923999999999999</v>
      </c>
      <c r="W12" s="27">
        <f t="shared" si="12"/>
        <v>4.1763500000000002</v>
      </c>
      <c r="X12" s="27">
        <f t="shared" si="13"/>
        <v>61.8338980209992</v>
      </c>
      <c r="Y12" s="27">
        <f t="shared" si="14"/>
        <v>2.4315490799382244</v>
      </c>
      <c r="Z12" s="27">
        <f t="shared" si="15"/>
        <v>35.734552899062578</v>
      </c>
      <c r="AA12" s="27"/>
    </row>
    <row r="13" spans="1:27">
      <c r="A13">
        <v>4936</v>
      </c>
      <c r="B13" t="s">
        <v>41</v>
      </c>
      <c r="C13" s="23" t="s">
        <v>42</v>
      </c>
      <c r="D13" s="24">
        <v>0.98099999999999998</v>
      </c>
      <c r="E13" s="25">
        <v>0.98109999999999997</v>
      </c>
      <c r="F13" s="25">
        <f t="shared" si="0"/>
        <v>-9.9999999999988987E-5</v>
      </c>
      <c r="G13" s="26">
        <f t="shared" si="1"/>
        <v>0.98104999999999998</v>
      </c>
      <c r="H13" s="26">
        <v>4.1395</v>
      </c>
      <c r="I13" s="27">
        <v>2.2503000000000002</v>
      </c>
      <c r="J13" s="25">
        <v>2.25</v>
      </c>
      <c r="K13" s="27">
        <f t="shared" si="16"/>
        <v>3.00000000000189E-4</v>
      </c>
      <c r="L13" s="28">
        <f t="shared" si="3"/>
        <v>2.2501500000000001</v>
      </c>
      <c r="M13" s="29">
        <f t="shared" si="4"/>
        <v>1.2691000000000001</v>
      </c>
      <c r="N13" s="27">
        <v>2.1637</v>
      </c>
      <c r="O13" s="27">
        <v>2.1638000000000002</v>
      </c>
      <c r="P13" s="27">
        <f t="shared" si="5"/>
        <v>-1.0000000000021103E-4</v>
      </c>
      <c r="Q13" s="28">
        <f t="shared" si="6"/>
        <v>2.1637500000000003</v>
      </c>
      <c r="R13" s="29">
        <f t="shared" si="7"/>
        <v>1.1827000000000003</v>
      </c>
      <c r="S13" s="27">
        <f t="shared" si="8"/>
        <v>1.8893499999999999</v>
      </c>
      <c r="T13" s="27">
        <f t="shared" si="9"/>
        <v>1.2691000000000001</v>
      </c>
      <c r="U13" s="27">
        <f t="shared" si="10"/>
        <v>8.639999999999981E-2</v>
      </c>
      <c r="V13" s="27">
        <f t="shared" si="11"/>
        <v>1.1827000000000003</v>
      </c>
      <c r="W13" s="27">
        <f t="shared" si="12"/>
        <v>3.1584500000000002</v>
      </c>
      <c r="X13" s="27">
        <f t="shared" si="13"/>
        <v>59.81889851034525</v>
      </c>
      <c r="Y13" s="27">
        <f t="shared" si="14"/>
        <v>2.7355190045750226</v>
      </c>
      <c r="Z13" s="27">
        <f t="shared" si="15"/>
        <v>37.445582485079711</v>
      </c>
      <c r="AA13" s="27"/>
    </row>
    <row r="14" spans="1:27">
      <c r="A14">
        <v>4936</v>
      </c>
      <c r="B14" t="s">
        <v>43</v>
      </c>
      <c r="C14" s="23" t="s">
        <v>44</v>
      </c>
      <c r="D14" s="24">
        <v>0.98229999999999995</v>
      </c>
      <c r="E14" s="25">
        <v>0.98240000000000005</v>
      </c>
      <c r="F14" s="25">
        <f t="shared" si="0"/>
        <v>-1.0000000000010001E-4</v>
      </c>
      <c r="G14" s="26">
        <f t="shared" si="1"/>
        <v>0.98235000000000006</v>
      </c>
      <c r="H14" s="26">
        <v>1.7369000000000001</v>
      </c>
      <c r="I14" s="27">
        <v>1.2956000000000001</v>
      </c>
      <c r="J14" s="27">
        <v>1.2954000000000001</v>
      </c>
      <c r="K14" s="27">
        <f t="shared" si="16"/>
        <v>1.9999999999997797E-4</v>
      </c>
      <c r="L14" s="28">
        <f t="shared" si="3"/>
        <v>1.2955000000000001</v>
      </c>
      <c r="M14" s="29">
        <f t="shared" si="4"/>
        <v>0.31315000000000004</v>
      </c>
      <c r="N14" s="28">
        <v>1.2734000000000001</v>
      </c>
      <c r="O14" s="27">
        <v>1.2738</v>
      </c>
      <c r="P14" s="27">
        <f t="shared" si="5"/>
        <v>-3.9999999999995595E-4</v>
      </c>
      <c r="Q14" s="28">
        <f t="shared" si="6"/>
        <v>1.2736000000000001</v>
      </c>
      <c r="R14" s="29">
        <f t="shared" si="7"/>
        <v>0.29125000000000001</v>
      </c>
      <c r="S14" s="27">
        <f t="shared" si="8"/>
        <v>0.44140000000000001</v>
      </c>
      <c r="T14" s="27">
        <f t="shared" si="9"/>
        <v>0.31315000000000004</v>
      </c>
      <c r="U14" s="27">
        <f t="shared" si="10"/>
        <v>2.1900000000000031E-2</v>
      </c>
      <c r="V14" s="27">
        <f t="shared" si="11"/>
        <v>0.29125000000000001</v>
      </c>
      <c r="W14" s="27">
        <f t="shared" si="12"/>
        <v>0.75455000000000005</v>
      </c>
      <c r="X14" s="27">
        <f t="shared" si="13"/>
        <v>58.498442780465176</v>
      </c>
      <c r="Y14" s="27">
        <f t="shared" si="14"/>
        <v>2.9023921542641347</v>
      </c>
      <c r="Z14" s="27">
        <f t="shared" si="15"/>
        <v>38.599165065270689</v>
      </c>
      <c r="AA14" s="27"/>
    </row>
    <row r="15" spans="1:27">
      <c r="A15">
        <v>4936</v>
      </c>
      <c r="B15" t="s">
        <v>45</v>
      </c>
      <c r="C15" s="23" t="s">
        <v>46</v>
      </c>
      <c r="D15" s="24">
        <v>1.0044</v>
      </c>
      <c r="E15" s="25">
        <v>1.0045999999999999</v>
      </c>
      <c r="F15" s="25">
        <f t="shared" si="0"/>
        <v>-1.9999999999997797E-4</v>
      </c>
      <c r="G15" s="26">
        <f t="shared" si="1"/>
        <v>1.0044999999999999</v>
      </c>
      <c r="H15" s="26">
        <v>3.7490000000000001</v>
      </c>
      <c r="I15" s="27">
        <v>2.2479</v>
      </c>
      <c r="J15" s="27">
        <v>2.2484000000000002</v>
      </c>
      <c r="K15" s="27">
        <f t="shared" si="16"/>
        <v>-5.0000000000016698E-4</v>
      </c>
      <c r="L15" s="28">
        <f t="shared" si="3"/>
        <v>2.2481499999999999</v>
      </c>
      <c r="M15" s="29">
        <f t="shared" si="4"/>
        <v>1.2436499999999999</v>
      </c>
      <c r="N15" s="28">
        <v>2.1907999999999999</v>
      </c>
      <c r="O15" s="27">
        <v>2.1907000000000001</v>
      </c>
      <c r="P15" s="27">
        <f t="shared" si="5"/>
        <v>9.9999999999766942E-5</v>
      </c>
      <c r="Q15" s="28">
        <f t="shared" si="6"/>
        <v>2.19075</v>
      </c>
      <c r="R15" s="29">
        <f t="shared" si="7"/>
        <v>1.18625</v>
      </c>
      <c r="S15" s="27">
        <f t="shared" si="8"/>
        <v>1.5008500000000002</v>
      </c>
      <c r="T15" s="27">
        <f t="shared" si="9"/>
        <v>1.2436499999999999</v>
      </c>
      <c r="U15" s="27">
        <f t="shared" si="10"/>
        <v>5.7399999999999896E-2</v>
      </c>
      <c r="V15" s="27">
        <f t="shared" si="11"/>
        <v>1.18625</v>
      </c>
      <c r="W15" s="27">
        <f t="shared" si="12"/>
        <v>2.7445000000000004</v>
      </c>
      <c r="X15" s="27">
        <f t="shared" si="13"/>
        <v>54.685735106576793</v>
      </c>
      <c r="Y15" s="27">
        <f t="shared" si="14"/>
        <v>2.0914556385498226</v>
      </c>
      <c r="Z15" s="27">
        <f t="shared" si="15"/>
        <v>43.222809254873376</v>
      </c>
      <c r="AA15" s="27"/>
    </row>
    <row r="16" spans="1:27">
      <c r="A16">
        <v>4936</v>
      </c>
      <c r="B16" t="s">
        <v>47</v>
      </c>
      <c r="C16" s="23" t="s">
        <v>48</v>
      </c>
      <c r="D16" s="24">
        <v>1.0304</v>
      </c>
      <c r="E16" s="25">
        <v>1.0305</v>
      </c>
      <c r="F16" s="25">
        <f t="shared" si="0"/>
        <v>-9.9999999999988987E-5</v>
      </c>
      <c r="G16" s="26">
        <f t="shared" si="1"/>
        <v>1.0304500000000001</v>
      </c>
      <c r="H16" s="26">
        <v>3.0508999999999999</v>
      </c>
      <c r="I16" s="25">
        <v>1.9632000000000001</v>
      </c>
      <c r="J16" s="30">
        <v>1.9631000000000001</v>
      </c>
      <c r="K16" s="27">
        <f t="shared" si="16"/>
        <v>9.9999999999988987E-5</v>
      </c>
      <c r="L16" s="28">
        <f t="shared" si="3"/>
        <v>1.9631500000000002</v>
      </c>
      <c r="M16" s="29">
        <f t="shared" si="4"/>
        <v>0.93270000000000008</v>
      </c>
      <c r="N16" s="28">
        <v>1.911</v>
      </c>
      <c r="O16" s="27">
        <v>1.9107000000000001</v>
      </c>
      <c r="P16" s="27">
        <f t="shared" si="5"/>
        <v>2.9999999999996696E-4</v>
      </c>
      <c r="Q16" s="28">
        <f t="shared" si="6"/>
        <v>1.9108499999999999</v>
      </c>
      <c r="R16" s="29">
        <f t="shared" si="7"/>
        <v>0.88039999999999985</v>
      </c>
      <c r="S16" s="27">
        <f t="shared" si="8"/>
        <v>1.0877499999999998</v>
      </c>
      <c r="T16" s="27">
        <f t="shared" si="9"/>
        <v>0.93270000000000008</v>
      </c>
      <c r="U16" s="27">
        <f t="shared" si="10"/>
        <v>5.2300000000000235E-2</v>
      </c>
      <c r="V16" s="27">
        <f t="shared" si="11"/>
        <v>0.88039999999999985</v>
      </c>
      <c r="W16" s="27">
        <f t="shared" si="12"/>
        <v>2.0204499999999999</v>
      </c>
      <c r="X16" s="27">
        <f t="shared" si="13"/>
        <v>53.837016506223854</v>
      </c>
      <c r="Y16" s="27">
        <f t="shared" si="14"/>
        <v>2.5885322576653835</v>
      </c>
      <c r="Z16" s="27">
        <f t="shared" si="15"/>
        <v>43.574451236110761</v>
      </c>
      <c r="AA16" s="27"/>
    </row>
    <row r="17" spans="1:27">
      <c r="A17">
        <v>4936</v>
      </c>
      <c r="B17" t="s">
        <v>49</v>
      </c>
      <c r="C17" s="23" t="s">
        <v>50</v>
      </c>
      <c r="D17" s="24">
        <v>0.99609999999999999</v>
      </c>
      <c r="E17" s="25">
        <v>0.99629999999999996</v>
      </c>
      <c r="F17" s="25">
        <f t="shared" si="0"/>
        <v>-1.9999999999997797E-4</v>
      </c>
      <c r="G17" s="26">
        <f t="shared" si="1"/>
        <v>0.99619999999999997</v>
      </c>
      <c r="H17" s="26">
        <v>6.5500999999999996</v>
      </c>
      <c r="I17" s="30">
        <v>3.7164999999999999</v>
      </c>
      <c r="J17" s="30">
        <v>3.7170000000000001</v>
      </c>
      <c r="K17" s="27">
        <f>I17-J17</f>
        <v>-5.0000000000016698E-4</v>
      </c>
      <c r="L17" s="28">
        <f t="shared" si="3"/>
        <v>3.7167500000000002</v>
      </c>
      <c r="M17" s="29">
        <f t="shared" si="4"/>
        <v>2.7205500000000002</v>
      </c>
      <c r="N17" s="28">
        <v>3.6004</v>
      </c>
      <c r="O17" s="27">
        <v>3.6004999999999998</v>
      </c>
      <c r="P17" s="27">
        <f t="shared" si="5"/>
        <v>-9.9999999999766942E-5</v>
      </c>
      <c r="Q17" s="28">
        <f t="shared" si="6"/>
        <v>3.6004499999999999</v>
      </c>
      <c r="R17" s="29">
        <f t="shared" si="7"/>
        <v>2.60425</v>
      </c>
      <c r="S17" s="27">
        <f t="shared" si="8"/>
        <v>2.8333499999999994</v>
      </c>
      <c r="T17" s="27">
        <f t="shared" si="9"/>
        <v>2.7205500000000002</v>
      </c>
      <c r="U17" s="27">
        <f t="shared" si="10"/>
        <v>0.11630000000000029</v>
      </c>
      <c r="V17" s="27">
        <f t="shared" si="11"/>
        <v>2.60425</v>
      </c>
      <c r="W17" s="27">
        <f t="shared" si="12"/>
        <v>5.5538999999999996</v>
      </c>
      <c r="X17" s="27">
        <f t="shared" si="13"/>
        <v>51.015502619780683</v>
      </c>
      <c r="Y17" s="27">
        <f t="shared" si="14"/>
        <v>2.0940240191577146</v>
      </c>
      <c r="Z17" s="27">
        <f t="shared" si="15"/>
        <v>46.890473361061595</v>
      </c>
      <c r="AA17" s="27"/>
    </row>
    <row r="18" spans="1:27" s="31" customFormat="1"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</row>
  </sheetData>
  <mergeCells count="5">
    <mergeCell ref="D1:G1"/>
    <mergeCell ref="I1:L1"/>
    <mergeCell ref="N1:Q1"/>
    <mergeCell ref="I2:L2"/>
    <mergeCell ref="N2:Q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I21" sqref="I21"/>
    </sheetView>
  </sheetViews>
  <sheetFormatPr baseColWidth="10" defaultColWidth="8.83203125" defaultRowHeight="14" x14ac:dyDescent="0"/>
  <cols>
    <col min="1" max="1" width="16.5" bestFit="1" customWidth="1"/>
    <col min="3" max="3" width="12.5" bestFit="1" customWidth="1"/>
    <col min="6" max="6" width="6.5" bestFit="1" customWidth="1"/>
    <col min="7" max="7" width="10.5" bestFit="1" customWidth="1"/>
    <col min="8" max="8" width="10.5" customWidth="1"/>
    <col min="9" max="9" width="9.83203125" bestFit="1" customWidth="1"/>
  </cols>
  <sheetData>
    <row r="1" spans="1:9">
      <c r="A1" s="32" t="s">
        <v>51</v>
      </c>
      <c r="B1" s="33"/>
      <c r="C1" s="33"/>
      <c r="D1" s="33"/>
      <c r="E1" s="33"/>
      <c r="F1" s="33"/>
      <c r="G1" s="33"/>
      <c r="H1" s="33"/>
      <c r="I1" s="34"/>
    </row>
    <row r="2" spans="1:9">
      <c r="A2" s="31" t="s">
        <v>52</v>
      </c>
      <c r="B2" s="17" t="s">
        <v>19</v>
      </c>
      <c r="C2" s="17" t="s">
        <v>53</v>
      </c>
      <c r="D2" s="17" t="s">
        <v>54</v>
      </c>
      <c r="E2" s="17" t="s">
        <v>67</v>
      </c>
      <c r="F2" s="17" t="s">
        <v>22</v>
      </c>
      <c r="G2" s="17" t="s">
        <v>23</v>
      </c>
      <c r="H2" s="17" t="s">
        <v>68</v>
      </c>
      <c r="I2" s="35" t="s">
        <v>24</v>
      </c>
    </row>
    <row r="3" spans="1:9">
      <c r="A3" s="36" t="s">
        <v>55</v>
      </c>
      <c r="B3" s="22" t="s">
        <v>14</v>
      </c>
      <c r="C3" s="22" t="s">
        <v>14</v>
      </c>
      <c r="D3" s="22" t="s">
        <v>14</v>
      </c>
      <c r="E3" s="22" t="s">
        <v>14</v>
      </c>
      <c r="F3" s="22" t="s">
        <v>14</v>
      </c>
      <c r="G3" s="18"/>
      <c r="H3" s="18"/>
      <c r="I3" s="19"/>
    </row>
    <row r="4" spans="1:9">
      <c r="A4" s="37" t="s">
        <v>56</v>
      </c>
      <c r="B4" s="28">
        <f>'RAW DATA'!S5</f>
        <v>1.6813500000000001</v>
      </c>
      <c r="C4" s="28">
        <f>'RAW DATA'!T5</f>
        <v>0.47624999999999984</v>
      </c>
      <c r="D4" s="28">
        <f>'RAW DATA'!U5</f>
        <v>5.3199999999999914E-2</v>
      </c>
      <c r="E4" s="28">
        <f>'RAW DATA'!V5</f>
        <v>0.42304999999999993</v>
      </c>
      <c r="F4" s="28">
        <f>'RAW DATA'!W5</f>
        <v>2.1576</v>
      </c>
      <c r="G4" s="28">
        <f>'RAW DATA'!X5</f>
        <v>77.926863181312584</v>
      </c>
      <c r="H4" s="28">
        <f>'RAW DATA'!Z5</f>
        <v>19.607434186132739</v>
      </c>
      <c r="I4" s="29">
        <f>'RAW DATA'!Y5</f>
        <v>2.4657026325546867</v>
      </c>
    </row>
    <row r="5" spans="1:9">
      <c r="A5" s="38" t="s">
        <v>57</v>
      </c>
      <c r="B5" s="28">
        <f>'RAW DATA'!S6</f>
        <v>1.8538999999999999</v>
      </c>
      <c r="C5" s="28">
        <f>'RAW DATA'!T6</f>
        <v>0.80414999999999992</v>
      </c>
      <c r="D5" s="28">
        <f>'RAW DATA'!U6</f>
        <v>6.5199999999999925E-2</v>
      </c>
      <c r="E5" s="28">
        <f>'RAW DATA'!V6</f>
        <v>0.73895</v>
      </c>
      <c r="F5" s="28">
        <f>'RAW DATA'!W6</f>
        <v>2.6580499999999998</v>
      </c>
      <c r="G5" s="28">
        <f>'RAW DATA'!X6</f>
        <v>69.746618761874302</v>
      </c>
      <c r="H5" s="28">
        <f>'RAW DATA'!Z6</f>
        <v>27.800455220932641</v>
      </c>
      <c r="I5" s="29">
        <f>'RAW DATA'!Y6</f>
        <v>2.452926017193052</v>
      </c>
    </row>
    <row r="6" spans="1:9">
      <c r="A6" s="37" t="s">
        <v>58</v>
      </c>
      <c r="B6" s="28">
        <f>'RAW DATA'!S7</f>
        <v>0.88839999999999986</v>
      </c>
      <c r="C6" s="28">
        <f>'RAW DATA'!T7</f>
        <v>0.48570000000000002</v>
      </c>
      <c r="D6" s="28">
        <f>'RAW DATA'!U7</f>
        <v>3.5550000000000193E-2</v>
      </c>
      <c r="E6" s="28">
        <f>'RAW DATA'!V7</f>
        <v>0.45014999999999983</v>
      </c>
      <c r="F6" s="28">
        <f>'RAW DATA'!W7</f>
        <v>1.3740999999999999</v>
      </c>
      <c r="G6" s="28">
        <f>'RAW DATA'!X7</f>
        <v>64.653227567134849</v>
      </c>
      <c r="H6" s="28">
        <f>'RAW DATA'!Z7</f>
        <v>32.759624481478781</v>
      </c>
      <c r="I6" s="29">
        <f>'RAW DATA'!Y7</f>
        <v>2.5871479513863762</v>
      </c>
    </row>
    <row r="7" spans="1:9">
      <c r="A7" s="37" t="s">
        <v>59</v>
      </c>
      <c r="B7" s="28">
        <f>'RAW DATA'!S8</f>
        <v>0.62900000000000023</v>
      </c>
      <c r="C7" s="28">
        <f>'RAW DATA'!T8</f>
        <v>0.38414999999999999</v>
      </c>
      <c r="D7" s="28">
        <f>'RAW DATA'!U8</f>
        <v>2.5050000000000017E-2</v>
      </c>
      <c r="E7" s="28">
        <f>'RAW DATA'!V8</f>
        <v>0.35909999999999997</v>
      </c>
      <c r="F7" s="28">
        <f>'RAW DATA'!W8</f>
        <v>1.0131500000000002</v>
      </c>
      <c r="G7" s="28">
        <f>'RAW DATA'!X8</f>
        <v>62.083600651433656</v>
      </c>
      <c r="H7" s="28">
        <f>'RAW DATA'!Z8</f>
        <v>35.443912549967912</v>
      </c>
      <c r="I7" s="29">
        <f>'RAW DATA'!Y8</f>
        <v>2.4724867985984318</v>
      </c>
    </row>
    <row r="8" spans="1:9">
      <c r="A8" s="37" t="s">
        <v>60</v>
      </c>
      <c r="B8" s="28">
        <f>'RAW DATA'!S9</f>
        <v>0.9518000000000002</v>
      </c>
      <c r="C8" s="28">
        <f>'RAW DATA'!T9</f>
        <v>0.56030000000000002</v>
      </c>
      <c r="D8" s="28">
        <f>'RAW DATA'!U9</f>
        <v>3.4150000000000125E-2</v>
      </c>
      <c r="E8" s="28">
        <f>'RAW DATA'!V9</f>
        <v>0.5261499999999999</v>
      </c>
      <c r="F8" s="28">
        <f>'RAW DATA'!W9</f>
        <v>1.5121000000000002</v>
      </c>
      <c r="G8" s="28">
        <f>'RAW DATA'!X9</f>
        <v>62.945572382778927</v>
      </c>
      <c r="H8" s="28">
        <f>'RAW DATA'!Z9</f>
        <v>34.795979101911243</v>
      </c>
      <c r="I8" s="29">
        <f>'RAW DATA'!Y9</f>
        <v>2.2584485153098419</v>
      </c>
    </row>
    <row r="9" spans="1:9">
      <c r="A9" s="37" t="s">
        <v>61</v>
      </c>
      <c r="B9" s="28">
        <f>'RAW DATA'!S10</f>
        <v>2.5651000000000002</v>
      </c>
      <c r="C9" s="28">
        <f>'RAW DATA'!T10</f>
        <v>1.3945000000000003</v>
      </c>
      <c r="D9" s="28">
        <f>'RAW DATA'!U10</f>
        <v>8.5350000000000037E-2</v>
      </c>
      <c r="E9" s="28">
        <f>'RAW DATA'!V10</f>
        <v>1.3091500000000003</v>
      </c>
      <c r="F9" s="28">
        <f>'RAW DATA'!W10</f>
        <v>3.9596000000000005</v>
      </c>
      <c r="G9" s="28">
        <f>'RAW DATA'!X10</f>
        <v>64.781796141024344</v>
      </c>
      <c r="H9" s="28">
        <f>'RAW DATA'!Z10</f>
        <v>33.062683099302966</v>
      </c>
      <c r="I9" s="29">
        <f>'RAW DATA'!Y10</f>
        <v>2.1555207596726951</v>
      </c>
    </row>
    <row r="10" spans="1:9">
      <c r="A10" s="37" t="s">
        <v>62</v>
      </c>
      <c r="B10" s="28">
        <f>'RAW DATA'!S11</f>
        <v>0.95564999999999989</v>
      </c>
      <c r="C10" s="28">
        <f>'RAW DATA'!T11</f>
        <v>0.57359999999999989</v>
      </c>
      <c r="D10" s="28">
        <f>'RAW DATA'!U11</f>
        <v>4.8399999999999999E-2</v>
      </c>
      <c r="E10" s="28">
        <f>'RAW DATA'!V11</f>
        <v>0.52519999999999989</v>
      </c>
      <c r="F10" s="28">
        <f>'RAW DATA'!W11</f>
        <v>1.5292499999999998</v>
      </c>
      <c r="G10" s="28">
        <f>'RAW DATA'!X11</f>
        <v>62.491417361451695</v>
      </c>
      <c r="H10" s="28">
        <f>'RAW DATA'!Z11</f>
        <v>34.343632499591301</v>
      </c>
      <c r="I10" s="29">
        <f>'RAW DATA'!Y11</f>
        <v>3.1649501389570052</v>
      </c>
    </row>
    <row r="11" spans="1:9">
      <c r="A11" s="37" t="s">
        <v>63</v>
      </c>
      <c r="B11" s="28">
        <f>'RAW DATA'!S12</f>
        <v>2.5824000000000003</v>
      </c>
      <c r="C11" s="28">
        <f>'RAW DATA'!T12</f>
        <v>1.59395</v>
      </c>
      <c r="D11" s="28">
        <f>'RAW DATA'!U12</f>
        <v>0.10155000000000003</v>
      </c>
      <c r="E11" s="28">
        <f>'RAW DATA'!V12</f>
        <v>1.4923999999999999</v>
      </c>
      <c r="F11" s="28">
        <f>'RAW DATA'!W12</f>
        <v>4.1763500000000002</v>
      </c>
      <c r="G11" s="28">
        <f>'RAW DATA'!X12</f>
        <v>61.8338980209992</v>
      </c>
      <c r="H11" s="28">
        <f>'RAW DATA'!Z12</f>
        <v>35.734552899062578</v>
      </c>
      <c r="I11" s="29">
        <f>'RAW DATA'!Y12</f>
        <v>2.4315490799382244</v>
      </c>
    </row>
    <row r="12" spans="1:9">
      <c r="A12" s="37" t="s">
        <v>64</v>
      </c>
      <c r="B12" s="28">
        <f>'RAW DATA'!S13</f>
        <v>1.8893499999999999</v>
      </c>
      <c r="C12" s="28">
        <f>'RAW DATA'!T13</f>
        <v>1.2691000000000001</v>
      </c>
      <c r="D12" s="28">
        <f>'RAW DATA'!U13</f>
        <v>8.639999999999981E-2</v>
      </c>
      <c r="E12" s="28">
        <f>'RAW DATA'!V13</f>
        <v>1.1827000000000003</v>
      </c>
      <c r="F12" s="28">
        <f>'RAW DATA'!W13</f>
        <v>3.1584500000000002</v>
      </c>
      <c r="G12" s="28">
        <f>'RAW DATA'!X13</f>
        <v>59.81889851034525</v>
      </c>
      <c r="H12" s="28">
        <f>'RAW DATA'!Z13</f>
        <v>37.445582485079711</v>
      </c>
      <c r="I12" s="29">
        <f>'RAW DATA'!Y13</f>
        <v>2.7355190045750226</v>
      </c>
    </row>
    <row r="13" spans="1:9">
      <c r="A13" s="37" t="s">
        <v>65</v>
      </c>
      <c r="B13" s="28">
        <f>'RAW DATA'!S14</f>
        <v>0.44140000000000001</v>
      </c>
      <c r="C13" s="28">
        <f>'RAW DATA'!T14</f>
        <v>0.31315000000000004</v>
      </c>
      <c r="D13" s="28">
        <f>'RAW DATA'!U14</f>
        <v>2.1900000000000031E-2</v>
      </c>
      <c r="E13" s="28">
        <f>'RAW DATA'!V14</f>
        <v>0.29125000000000001</v>
      </c>
      <c r="F13" s="28">
        <f>'RAW DATA'!W14</f>
        <v>0.75455000000000005</v>
      </c>
      <c r="G13" s="28">
        <f>'RAW DATA'!X14</f>
        <v>58.498442780465176</v>
      </c>
      <c r="H13" s="28">
        <f>'RAW DATA'!Z14</f>
        <v>38.599165065270689</v>
      </c>
      <c r="I13" s="29">
        <f>'RAW DATA'!Y14</f>
        <v>2.9023921542641347</v>
      </c>
    </row>
    <row r="14" spans="1:9">
      <c r="A14" s="36" t="s">
        <v>66</v>
      </c>
      <c r="B14" s="39">
        <f>'RAW DATA'!S15</f>
        <v>1.5008500000000002</v>
      </c>
      <c r="C14" s="39">
        <f>'RAW DATA'!T15</f>
        <v>1.2436499999999999</v>
      </c>
      <c r="D14" s="39">
        <f>'RAW DATA'!U15</f>
        <v>5.7399999999999896E-2</v>
      </c>
      <c r="E14" s="39">
        <f>'RAW DATA'!V15</f>
        <v>1.18625</v>
      </c>
      <c r="F14" s="39">
        <f>'RAW DATA'!W15</f>
        <v>2.7445000000000004</v>
      </c>
      <c r="G14" s="39">
        <f>'RAW DATA'!X15</f>
        <v>54.685735106576793</v>
      </c>
      <c r="H14" s="39">
        <f>'RAW DATA'!Z15</f>
        <v>43.222809254873376</v>
      </c>
      <c r="I14" s="40">
        <f>'RAW DATA'!Y15</f>
        <v>2.0914556385498226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FINAL</vt:lpstr>
      <vt:lpstr>Sheet3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Kelsey Fall</cp:lastModifiedBy>
  <dcterms:created xsi:type="dcterms:W3CDTF">2011-07-22T21:51:57Z</dcterms:created>
  <dcterms:modified xsi:type="dcterms:W3CDTF">2012-05-03T00:41:44Z</dcterms:modified>
</cp:coreProperties>
</file>