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02"/>
  <workbookPr autoCompressPictures="0"/>
  <bookViews>
    <workbookView xWindow="240" yWindow="380" windowWidth="21360" windowHeight="12980"/>
  </bookViews>
  <sheets>
    <sheet name="RAW DATA" sheetId="1" r:id="rId1"/>
    <sheet name="FINAL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4" i="2"/>
  <c r="E5" i="2"/>
  <c r="E6" i="2"/>
  <c r="E7" i="2"/>
  <c r="E8" i="2"/>
  <c r="E9" i="2"/>
  <c r="E10" i="2"/>
  <c r="E11" i="2"/>
  <c r="E12" i="2"/>
  <c r="E13" i="2"/>
  <c r="E14" i="2"/>
  <c r="E4" i="2"/>
  <c r="Z6" i="1"/>
  <c r="Z7" i="1"/>
  <c r="Z8" i="1"/>
  <c r="Z9" i="1"/>
  <c r="Z10" i="1"/>
  <c r="Z11" i="1"/>
  <c r="Z12" i="1"/>
  <c r="Z13" i="1"/>
  <c r="Z14" i="1"/>
  <c r="Z15" i="1"/>
  <c r="Z5" i="1"/>
  <c r="U6" i="1"/>
  <c r="U7" i="1"/>
  <c r="U8" i="1"/>
  <c r="U9" i="1"/>
  <c r="U10" i="1"/>
  <c r="U11" i="1"/>
  <c r="U12" i="1"/>
  <c r="U13" i="1"/>
  <c r="U14" i="1"/>
  <c r="U15" i="1"/>
  <c r="U5" i="1"/>
  <c r="V6" i="1"/>
  <c r="V7" i="1"/>
  <c r="V8" i="1"/>
  <c r="V9" i="1"/>
  <c r="V10" i="1"/>
  <c r="V11" i="1"/>
  <c r="V12" i="1"/>
  <c r="V13" i="1"/>
  <c r="V14" i="1"/>
  <c r="V15" i="1"/>
  <c r="V5" i="1"/>
  <c r="S5" i="1"/>
  <c r="Q6" i="1"/>
  <c r="G6" i="1"/>
  <c r="R6" i="1"/>
  <c r="W6" i="1"/>
  <c r="Y6" i="1"/>
  <c r="I5" i="2"/>
  <c r="Q7" i="1"/>
  <c r="G7" i="1"/>
  <c r="R7" i="1"/>
  <c r="W7" i="1"/>
  <c r="Y7" i="1"/>
  <c r="I6" i="2"/>
  <c r="Q8" i="1"/>
  <c r="G8" i="1"/>
  <c r="R8" i="1"/>
  <c r="W8" i="1"/>
  <c r="Y8" i="1"/>
  <c r="I7" i="2"/>
  <c r="Q9" i="1"/>
  <c r="G9" i="1"/>
  <c r="R9" i="1"/>
  <c r="W9" i="1"/>
  <c r="Y9" i="1"/>
  <c r="I8" i="2"/>
  <c r="Q10" i="1"/>
  <c r="G10" i="1"/>
  <c r="R10" i="1"/>
  <c r="W10" i="1"/>
  <c r="Y10" i="1"/>
  <c r="I9" i="2"/>
  <c r="Q11" i="1"/>
  <c r="G11" i="1"/>
  <c r="R11" i="1"/>
  <c r="W11" i="1"/>
  <c r="Y11" i="1"/>
  <c r="I10" i="2"/>
  <c r="Q12" i="1"/>
  <c r="G12" i="1"/>
  <c r="R12" i="1"/>
  <c r="W12" i="1"/>
  <c r="Y12" i="1"/>
  <c r="I11" i="2"/>
  <c r="Q13" i="1"/>
  <c r="G13" i="1"/>
  <c r="R13" i="1"/>
  <c r="W13" i="1"/>
  <c r="Y13" i="1"/>
  <c r="I12" i="2"/>
  <c r="Q14" i="1"/>
  <c r="G14" i="1"/>
  <c r="R14" i="1"/>
  <c r="W14" i="1"/>
  <c r="Y14" i="1"/>
  <c r="I13" i="2"/>
  <c r="Q15" i="1"/>
  <c r="G15" i="1"/>
  <c r="R15" i="1"/>
  <c r="W15" i="1"/>
  <c r="Y15" i="1"/>
  <c r="I14" i="2"/>
  <c r="Q5" i="1"/>
  <c r="G5" i="1"/>
  <c r="R5" i="1"/>
  <c r="W5" i="1"/>
  <c r="Y5" i="1"/>
  <c r="I4" i="2"/>
  <c r="L6" i="1"/>
  <c r="S6" i="1"/>
  <c r="X6" i="1"/>
  <c r="G5" i="2"/>
  <c r="L7" i="1"/>
  <c r="S7" i="1"/>
  <c r="X7" i="1"/>
  <c r="G6" i="2"/>
  <c r="L8" i="1"/>
  <c r="S8" i="1"/>
  <c r="X8" i="1"/>
  <c r="G7" i="2"/>
  <c r="L9" i="1"/>
  <c r="S9" i="1"/>
  <c r="X9" i="1"/>
  <c r="G8" i="2"/>
  <c r="L10" i="1"/>
  <c r="S10" i="1"/>
  <c r="X10" i="1"/>
  <c r="G9" i="2"/>
  <c r="L11" i="1"/>
  <c r="S11" i="1"/>
  <c r="X11" i="1"/>
  <c r="G10" i="2"/>
  <c r="L12" i="1"/>
  <c r="S12" i="1"/>
  <c r="X12" i="1"/>
  <c r="G11" i="2"/>
  <c r="L13" i="1"/>
  <c r="S13" i="1"/>
  <c r="X13" i="1"/>
  <c r="G12" i="2"/>
  <c r="L14" i="1"/>
  <c r="S14" i="1"/>
  <c r="X14" i="1"/>
  <c r="G13" i="2"/>
  <c r="L15" i="1"/>
  <c r="S15" i="1"/>
  <c r="X15" i="1"/>
  <c r="G14" i="2"/>
  <c r="L5" i="1"/>
  <c r="X5" i="1"/>
  <c r="G4" i="2"/>
  <c r="F5" i="2"/>
  <c r="F6" i="2"/>
  <c r="F7" i="2"/>
  <c r="F8" i="2"/>
  <c r="F9" i="2"/>
  <c r="F10" i="2"/>
  <c r="F11" i="2"/>
  <c r="F12" i="2"/>
  <c r="F13" i="2"/>
  <c r="F14" i="2"/>
  <c r="F4" i="2"/>
  <c r="D5" i="2"/>
  <c r="D6" i="2"/>
  <c r="D7" i="2"/>
  <c r="D8" i="2"/>
  <c r="D9" i="2"/>
  <c r="D10" i="2"/>
  <c r="D11" i="2"/>
  <c r="D12" i="2"/>
  <c r="D13" i="2"/>
  <c r="D14" i="2"/>
  <c r="D4" i="2"/>
  <c r="M6" i="1"/>
  <c r="T6" i="1"/>
  <c r="C5" i="2"/>
  <c r="M7" i="1"/>
  <c r="T7" i="1"/>
  <c r="C6" i="2"/>
  <c r="M8" i="1"/>
  <c r="T8" i="1"/>
  <c r="C7" i="2"/>
  <c r="M9" i="1"/>
  <c r="T9" i="1"/>
  <c r="C8" i="2"/>
  <c r="M10" i="1"/>
  <c r="T10" i="1"/>
  <c r="C9" i="2"/>
  <c r="M11" i="1"/>
  <c r="T11" i="1"/>
  <c r="C10" i="2"/>
  <c r="M12" i="1"/>
  <c r="T12" i="1"/>
  <c r="C11" i="2"/>
  <c r="M13" i="1"/>
  <c r="T13" i="1"/>
  <c r="C12" i="2"/>
  <c r="M14" i="1"/>
  <c r="T14" i="1"/>
  <c r="C13" i="2"/>
  <c r="M15" i="1"/>
  <c r="T15" i="1"/>
  <c r="C14" i="2"/>
  <c r="M5" i="1"/>
  <c r="T5" i="1"/>
  <c r="C4" i="2"/>
  <c r="B5" i="2"/>
  <c r="B6" i="2"/>
  <c r="B7" i="2"/>
  <c r="B8" i="2"/>
  <c r="B9" i="2"/>
  <c r="B10" i="2"/>
  <c r="B11" i="2"/>
  <c r="B12" i="2"/>
  <c r="B13" i="2"/>
  <c r="B14" i="2"/>
  <c r="B4" i="2"/>
  <c r="F6" i="1"/>
  <c r="F7" i="1"/>
  <c r="F8" i="1"/>
  <c r="F9" i="1"/>
  <c r="F10" i="1"/>
  <c r="F11" i="1"/>
  <c r="F12" i="1"/>
  <c r="F13" i="1"/>
  <c r="F14" i="1"/>
  <c r="F15" i="1"/>
  <c r="F5" i="1"/>
  <c r="P6" i="1"/>
  <c r="P7" i="1"/>
  <c r="P8" i="1"/>
  <c r="P9" i="1"/>
  <c r="P10" i="1"/>
  <c r="P11" i="1"/>
  <c r="P12" i="1"/>
  <c r="P13" i="1"/>
  <c r="P14" i="1"/>
  <c r="P15" i="1"/>
  <c r="P5" i="1"/>
  <c r="K6" i="1"/>
  <c r="K7" i="1"/>
  <c r="K8" i="1"/>
  <c r="K9" i="1"/>
  <c r="K10" i="1"/>
  <c r="K11" i="1"/>
  <c r="K12" i="1"/>
  <c r="K13" i="1"/>
  <c r="K14" i="1"/>
  <c r="K15" i="1"/>
  <c r="K5" i="1"/>
</calcChain>
</file>

<file path=xl/sharedStrings.xml><?xml version="1.0" encoding="utf-8"?>
<sst xmlns="http://schemas.openxmlformats.org/spreadsheetml/2006/main" count="101" uniqueCount="65">
  <si>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</si>
  <si>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</si>
  <si>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</si>
  <si>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</si>
  <si>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</si>
  <si>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</si>
  <si>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</si>
  <si>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</si>
  <si>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</si>
  <si>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</si>
  <si>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</si>
  <si>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</si>
  <si>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</si>
  <si>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</si>
  <si>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</si>
  <si>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</si>
  <si>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</si>
  <si>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</si>
  <si>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organics</t>
  </si>
  <si>
    <t>total</t>
  </si>
  <si>
    <t>%moisture</t>
  </si>
  <si>
    <t>%organics</t>
  </si>
  <si>
    <t>mud+organic</t>
  </si>
  <si>
    <t xml:space="preserve">Depth in the bed </t>
  </si>
  <si>
    <t>organic+mud</t>
  </si>
  <si>
    <t>organic</t>
  </si>
  <si>
    <t xml:space="preserve"> (cm)</t>
  </si>
  <si>
    <t>0 to 1</t>
  </si>
  <si>
    <t>1 to 2</t>
  </si>
  <si>
    <t>2 to 3</t>
  </si>
  <si>
    <t>3 to 4</t>
  </si>
  <si>
    <t>4 to 5</t>
  </si>
  <si>
    <t>5 to 6</t>
  </si>
  <si>
    <t>6 to 7</t>
  </si>
  <si>
    <t>7 to 8</t>
  </si>
  <si>
    <t>8 to 9</t>
  </si>
  <si>
    <t>9 to 10</t>
  </si>
  <si>
    <t>10 to 12</t>
  </si>
  <si>
    <t xml:space="preserve">Sample: </t>
  </si>
  <si>
    <t>AVG WT+tray</t>
  </si>
  <si>
    <t>AVG WT+Tray</t>
  </si>
  <si>
    <t>WC20</t>
  </si>
  <si>
    <t>WC21</t>
  </si>
  <si>
    <t>WC22</t>
  </si>
  <si>
    <t>WC23</t>
  </si>
  <si>
    <t>WC24</t>
  </si>
  <si>
    <t>WC25</t>
  </si>
  <si>
    <t>WC26</t>
  </si>
  <si>
    <t>WC28</t>
  </si>
  <si>
    <t>WC27</t>
  </si>
  <si>
    <t>WC29</t>
  </si>
  <si>
    <t>WC30</t>
  </si>
  <si>
    <t>4975_0-1</t>
  </si>
  <si>
    <t>4975_1-2</t>
  </si>
  <si>
    <t>4975_2-3</t>
  </si>
  <si>
    <t>4975_3-4</t>
  </si>
  <si>
    <t>4975_4-5</t>
  </si>
  <si>
    <t>4975_5-6</t>
  </si>
  <si>
    <t>4975_6-7</t>
  </si>
  <si>
    <t>4975_7-8</t>
  </si>
  <si>
    <t>4975_8-9</t>
  </si>
  <si>
    <t>4975_9-10</t>
  </si>
  <si>
    <t>4975_10-12</t>
  </si>
  <si>
    <t>%mud</t>
  </si>
  <si>
    <t>mud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</si>
</sst>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0" fillId="0" borderId="2" xfId="0" applyBorder="1"/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2" fillId="0" borderId="3" xfId="1" applyNumberFormat="1" applyFont="1" applyFill="1" applyBorder="1" applyAlignment="1">
      <alignment horizontal="center"/>
    </xf>
    <xf numFmtId="0" fontId="0" fillId="0" borderId="5" xfId="0" applyBorder="1"/>
    <xf numFmtId="164" fontId="0" fillId="0" borderId="0" xfId="0" applyNumberFormat="1" applyBorder="1"/>
    <xf numFmtId="164" fontId="0" fillId="0" borderId="3" xfId="0" applyNumberFormat="1" applyBorder="1"/>
    <xf numFmtId="2" fontId="0" fillId="0" borderId="2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64" fontId="0" fillId="0" borderId="7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abSelected="1" topLeftCell="K1" workbookViewId="0">
      <selection activeCell="T19" sqref="T19"/>
    </sheetView>
  </sheetViews>
  <sheetFormatPr baseColWidth="10" defaultColWidth="8.83203125" defaultRowHeight="14" x14ac:dyDescent="0"/>
  <cols>
    <col min="1" max="2" width="15.5" customWidth="1"/>
    <col min="3" max="3" width="8.83203125" style="8"/>
    <col min="4" max="4" width="8.83203125" style="15"/>
    <col min="7" max="7" width="8.83203125" style="8"/>
    <col min="8" max="8" width="18.83203125" style="8" bestFit="1" customWidth="1"/>
    <col min="12" max="12" width="12.83203125" style="15" bestFit="1" customWidth="1"/>
    <col min="13" max="13" width="8.83203125" style="8"/>
    <col min="14" max="14" width="11.83203125" style="15" bestFit="1" customWidth="1"/>
    <col min="15" max="15" width="11.83203125" bestFit="1" customWidth="1"/>
    <col min="17" max="17" width="13.33203125" style="15" bestFit="1" customWidth="1"/>
    <col min="18" max="18" width="8.83203125" style="8"/>
    <col min="20" max="20" width="12.5" bestFit="1" customWidth="1"/>
    <col min="24" max="24" width="10.5" bestFit="1" customWidth="1"/>
    <col min="25" max="25" width="9.83203125" bestFit="1" customWidth="1"/>
  </cols>
  <sheetData>
    <row r="1" spans="1:37">
      <c r="A1" s="2" t="s">
        <v>0</v>
      </c>
      <c r="B1" s="2" t="s">
        <v>2</v>
      </c>
      <c r="C1" s="16" t="s">
        <v>1</v>
      </c>
      <c r="D1" s="38" t="s">
        <v>3</v>
      </c>
      <c r="E1" s="39"/>
      <c r="F1" s="39"/>
      <c r="G1" s="39"/>
      <c r="H1" s="11" t="s">
        <v>8</v>
      </c>
      <c r="I1" s="40" t="s">
        <v>10</v>
      </c>
      <c r="J1" s="41"/>
      <c r="K1" s="41"/>
      <c r="L1" s="41"/>
      <c r="M1" s="33"/>
      <c r="N1" s="40" t="s">
        <v>13</v>
      </c>
      <c r="O1" s="41"/>
      <c r="P1" s="41"/>
      <c r="Q1" s="41"/>
      <c r="R1" s="33"/>
      <c r="S1" s="20" t="s">
        <v>16</v>
      </c>
      <c r="T1" s="20"/>
    </row>
    <row r="2" spans="1:37">
      <c r="A2" s="3"/>
      <c r="B2" s="3"/>
      <c r="C2" s="17"/>
      <c r="D2" s="5" t="s">
        <v>4</v>
      </c>
      <c r="E2" s="5" t="s">
        <v>5</v>
      </c>
      <c r="F2" s="5" t="s">
        <v>15</v>
      </c>
      <c r="G2" s="35" t="s">
        <v>6</v>
      </c>
      <c r="H2" s="36" t="s">
        <v>9</v>
      </c>
      <c r="I2" s="42" t="s">
        <v>11</v>
      </c>
      <c r="J2" s="43"/>
      <c r="K2" s="43"/>
      <c r="L2" s="43"/>
      <c r="M2" s="34"/>
      <c r="N2" s="42" t="s">
        <v>11</v>
      </c>
      <c r="O2" s="43"/>
      <c r="P2" s="43"/>
      <c r="Q2" s="43"/>
      <c r="R2" s="34"/>
    </row>
    <row r="3" spans="1:37">
      <c r="A3" s="1"/>
      <c r="B3" s="1"/>
      <c r="C3" s="4"/>
      <c r="D3" s="14" t="s">
        <v>7</v>
      </c>
      <c r="E3" s="14" t="s">
        <v>7</v>
      </c>
      <c r="F3" s="14" t="s">
        <v>7</v>
      </c>
      <c r="G3" s="18" t="s">
        <v>7</v>
      </c>
      <c r="H3" s="12" t="s">
        <v>7</v>
      </c>
      <c r="I3" s="5" t="s">
        <v>4</v>
      </c>
      <c r="J3" s="5" t="s">
        <v>5</v>
      </c>
      <c r="K3" s="5" t="s">
        <v>12</v>
      </c>
      <c r="L3" s="13" t="s">
        <v>39</v>
      </c>
      <c r="M3" s="35" t="s">
        <v>6</v>
      </c>
      <c r="N3" s="5" t="s">
        <v>14</v>
      </c>
      <c r="O3" s="5" t="s">
        <v>14</v>
      </c>
      <c r="P3" s="5" t="s">
        <v>15</v>
      </c>
      <c r="Q3" s="14" t="s">
        <v>40</v>
      </c>
      <c r="R3" s="18" t="s">
        <v>6</v>
      </c>
      <c r="S3" s="21" t="s">
        <v>17</v>
      </c>
      <c r="T3" s="21" t="s">
        <v>22</v>
      </c>
      <c r="U3" s="21" t="s">
        <v>18</v>
      </c>
      <c r="V3" s="21" t="s">
        <v>64</v>
      </c>
      <c r="W3" s="21" t="s">
        <v>19</v>
      </c>
      <c r="X3" s="21" t="s">
        <v>20</v>
      </c>
      <c r="Y3" s="21" t="s">
        <v>21</v>
      </c>
      <c r="Z3" s="21" t="s">
        <v>63</v>
      </c>
    </row>
    <row r="4" spans="1:37">
      <c r="A4" s="9"/>
      <c r="B4" s="9"/>
      <c r="C4" s="10"/>
      <c r="D4" s="9"/>
      <c r="E4" s="9"/>
      <c r="F4" s="9"/>
      <c r="G4" s="10"/>
      <c r="H4" s="10"/>
      <c r="I4" s="6" t="s">
        <v>7</v>
      </c>
      <c r="J4" s="6" t="s">
        <v>7</v>
      </c>
      <c r="K4" s="6" t="s">
        <v>7</v>
      </c>
      <c r="L4" s="6" t="s">
        <v>7</v>
      </c>
      <c r="M4" s="7" t="s">
        <v>7</v>
      </c>
      <c r="N4" s="6" t="s">
        <v>7</v>
      </c>
      <c r="O4" s="6" t="s">
        <v>7</v>
      </c>
      <c r="P4" s="6" t="s">
        <v>7</v>
      </c>
      <c r="Q4" s="6" t="s">
        <v>7</v>
      </c>
      <c r="R4" s="7" t="s">
        <v>7</v>
      </c>
      <c r="S4" s="22" t="s">
        <v>7</v>
      </c>
      <c r="T4" s="22"/>
      <c r="U4" s="22" t="s">
        <v>7</v>
      </c>
      <c r="V4" s="22" t="s">
        <v>7</v>
      </c>
      <c r="W4" s="22" t="s">
        <v>7</v>
      </c>
      <c r="X4" s="9"/>
      <c r="Y4" s="9"/>
    </row>
    <row r="5" spans="1:37">
      <c r="A5">
        <v>4975</v>
      </c>
      <c r="B5" t="s">
        <v>52</v>
      </c>
      <c r="C5" s="8" t="s">
        <v>41</v>
      </c>
      <c r="D5" s="28">
        <v>1.0039</v>
      </c>
      <c r="E5" s="37">
        <v>1.0039</v>
      </c>
      <c r="F5" s="37">
        <f>(D5-E5)</f>
        <v>0</v>
      </c>
      <c r="G5" s="29">
        <f>(D5+E5)/2</f>
        <v>1.0039</v>
      </c>
      <c r="H5" s="29">
        <v>5.1010999999999997</v>
      </c>
      <c r="I5" s="37">
        <v>1.9072</v>
      </c>
      <c r="J5" s="37">
        <v>1.9077</v>
      </c>
      <c r="K5" s="37">
        <f>I5-J5</f>
        <v>-4.9999999999994493E-4</v>
      </c>
      <c r="L5" s="28">
        <f>(I5+J5)/2</f>
        <v>1.9074499999999999</v>
      </c>
      <c r="M5" s="29">
        <f>L5-G5</f>
        <v>0.90354999999999985</v>
      </c>
      <c r="N5" s="28">
        <v>1.8193999999999999</v>
      </c>
      <c r="O5" s="37">
        <v>1.8196000000000001</v>
      </c>
      <c r="P5" s="37">
        <f>N5-O5</f>
        <v>-2.0000000000020002E-4</v>
      </c>
      <c r="Q5" s="28">
        <f>(N5+O5)/2</f>
        <v>1.8195000000000001</v>
      </c>
      <c r="R5" s="29">
        <f>Q5-G5</f>
        <v>0.8156000000000001</v>
      </c>
      <c r="S5" s="37">
        <f>H5-L5</f>
        <v>3.1936499999999999</v>
      </c>
      <c r="T5" s="37">
        <f>M5</f>
        <v>0.90354999999999985</v>
      </c>
      <c r="U5" s="37">
        <f>M5-R5</f>
        <v>8.7949999999999751E-2</v>
      </c>
      <c r="V5" s="37">
        <f>R5</f>
        <v>0.8156000000000001</v>
      </c>
      <c r="W5" s="37">
        <f>H5-G5</f>
        <v>4.0972</v>
      </c>
      <c r="X5" s="37">
        <f>(S5/W5)*100</f>
        <v>77.947134628526797</v>
      </c>
      <c r="Y5" s="37">
        <f>(U5/W5)*100</f>
        <v>2.1465879136971528</v>
      </c>
      <c r="Z5" s="44">
        <f>(V5/W5)*100</f>
        <v>19.906277457776046</v>
      </c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</row>
    <row r="6" spans="1:37">
      <c r="A6">
        <v>4975</v>
      </c>
      <c r="B6" t="s">
        <v>53</v>
      </c>
      <c r="C6" s="8" t="s">
        <v>42</v>
      </c>
      <c r="D6" s="28">
        <v>1.0049999999999999</v>
      </c>
      <c r="E6" s="37">
        <v>1.0047999999999999</v>
      </c>
      <c r="F6" s="37">
        <f t="shared" ref="F6:F15" si="0">(D6-E6)</f>
        <v>1.9999999999997797E-4</v>
      </c>
      <c r="G6" s="29">
        <f t="shared" ref="G6:G15" si="1">(D6+E6)/2</f>
        <v>1.0048999999999999</v>
      </c>
      <c r="H6" s="29">
        <v>5.8556999999999997</v>
      </c>
      <c r="I6" s="37">
        <v>2.1032999999999999</v>
      </c>
      <c r="J6" s="37">
        <v>2.1027999999999998</v>
      </c>
      <c r="K6" s="37">
        <f t="shared" ref="K6:K15" si="2">I6-J6</f>
        <v>5.0000000000016698E-4</v>
      </c>
      <c r="L6" s="28">
        <f t="shared" ref="L6:L15" si="3">(I6+J6)/2</f>
        <v>2.1030499999999996</v>
      </c>
      <c r="M6" s="29">
        <f t="shared" ref="M6:M15" si="4">L6-G6</f>
        <v>1.0981499999999997</v>
      </c>
      <c r="N6" s="28">
        <v>2.0011999999999999</v>
      </c>
      <c r="O6" s="37">
        <v>2.0011999999999999</v>
      </c>
      <c r="P6" s="37">
        <f t="shared" ref="P6:P15" si="5">N6-O6</f>
        <v>0</v>
      </c>
      <c r="Q6" s="28">
        <f t="shared" ref="Q6:Q15" si="6">(N6+O6)/2</f>
        <v>2.0011999999999999</v>
      </c>
      <c r="R6" s="29">
        <f t="shared" ref="R6:R15" si="7">Q6-G6</f>
        <v>0.99629999999999996</v>
      </c>
      <c r="S6" s="37">
        <f t="shared" ref="S6:S15" si="8">H6-L6</f>
        <v>3.75265</v>
      </c>
      <c r="T6" s="37">
        <f t="shared" ref="T6:T15" si="9">M6</f>
        <v>1.0981499999999997</v>
      </c>
      <c r="U6" s="37">
        <f t="shared" ref="U6:U15" si="10">M6-R6</f>
        <v>0.10184999999999977</v>
      </c>
      <c r="V6" s="37">
        <f t="shared" ref="V6:V15" si="11">R6</f>
        <v>0.99629999999999996</v>
      </c>
      <c r="W6" s="37">
        <f t="shared" ref="W6:W15" si="12">H6-G6</f>
        <v>4.8507999999999996</v>
      </c>
      <c r="X6" s="37">
        <f t="shared" ref="X6:X15" si="13">(S6/W6)*100</f>
        <v>77.361466149913426</v>
      </c>
      <c r="Y6" s="37">
        <f t="shared" ref="Y6:Y15" si="14">(U6/W6)*100</f>
        <v>2.0996536653747793</v>
      </c>
      <c r="Z6" s="37">
        <f t="shared" ref="Z6:Z15" si="15">(V6/W6)*100</f>
        <v>20.538880184711804</v>
      </c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spans="1:37">
      <c r="A7">
        <v>4975</v>
      </c>
      <c r="B7" t="s">
        <v>54</v>
      </c>
      <c r="C7" s="8" t="s">
        <v>43</v>
      </c>
      <c r="D7" s="28">
        <v>1.0345</v>
      </c>
      <c r="E7" s="37">
        <v>1.0344</v>
      </c>
      <c r="F7" s="37">
        <f t="shared" si="0"/>
        <v>9.9999999999988987E-5</v>
      </c>
      <c r="G7" s="29">
        <f t="shared" si="1"/>
        <v>1.0344500000000001</v>
      </c>
      <c r="H7" s="29">
        <v>6.6177999999999999</v>
      </c>
      <c r="I7" s="37">
        <v>2.4298000000000002</v>
      </c>
      <c r="J7" s="37">
        <v>2.4302999999999999</v>
      </c>
      <c r="K7" s="37">
        <f t="shared" si="2"/>
        <v>-4.9999999999972289E-4</v>
      </c>
      <c r="L7" s="28">
        <f t="shared" si="3"/>
        <v>2.43005</v>
      </c>
      <c r="M7" s="29">
        <f t="shared" si="4"/>
        <v>1.3956</v>
      </c>
      <c r="N7" s="28">
        <v>2.3075000000000001</v>
      </c>
      <c r="O7" s="37">
        <v>2.3079000000000001</v>
      </c>
      <c r="P7" s="37">
        <f t="shared" si="5"/>
        <v>-3.9999999999995595E-4</v>
      </c>
      <c r="Q7" s="28">
        <f t="shared" si="6"/>
        <v>2.3077000000000001</v>
      </c>
      <c r="R7" s="29">
        <f t="shared" si="7"/>
        <v>1.27325</v>
      </c>
      <c r="S7" s="37">
        <f t="shared" si="8"/>
        <v>4.1877499999999994</v>
      </c>
      <c r="T7" s="37">
        <f t="shared" si="9"/>
        <v>1.3956</v>
      </c>
      <c r="U7" s="37">
        <f t="shared" si="10"/>
        <v>0.12234999999999996</v>
      </c>
      <c r="V7" s="37">
        <f t="shared" si="11"/>
        <v>1.27325</v>
      </c>
      <c r="W7" s="37">
        <f t="shared" si="12"/>
        <v>5.5833499999999994</v>
      </c>
      <c r="X7" s="37">
        <f t="shared" si="13"/>
        <v>75.004253718645614</v>
      </c>
      <c r="Y7" s="37">
        <f t="shared" si="14"/>
        <v>2.1913367422783807</v>
      </c>
      <c r="Z7" s="37">
        <f t="shared" si="15"/>
        <v>22.804409539076005</v>
      </c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>
      <c r="A8">
        <v>4975</v>
      </c>
      <c r="B8" t="s">
        <v>55</v>
      </c>
      <c r="C8" s="8" t="s">
        <v>44</v>
      </c>
      <c r="D8" s="28">
        <v>1.0157</v>
      </c>
      <c r="E8" s="37">
        <v>1.0152000000000001</v>
      </c>
      <c r="F8" s="37">
        <f t="shared" si="0"/>
        <v>4.9999999999994493E-4</v>
      </c>
      <c r="G8" s="29">
        <f t="shared" si="1"/>
        <v>1.01545</v>
      </c>
      <c r="H8" s="29">
        <v>5.4790999999999999</v>
      </c>
      <c r="I8" s="37">
        <v>2.5529000000000002</v>
      </c>
      <c r="J8" s="37">
        <v>2.5524</v>
      </c>
      <c r="K8" s="37">
        <f t="shared" si="2"/>
        <v>5.0000000000016698E-4</v>
      </c>
      <c r="L8" s="28">
        <f t="shared" si="3"/>
        <v>2.5526499999999999</v>
      </c>
      <c r="M8" s="29">
        <f t="shared" si="4"/>
        <v>1.5371999999999999</v>
      </c>
      <c r="N8" s="28">
        <v>2.4424999999999999</v>
      </c>
      <c r="O8" s="37">
        <v>2.4428999999999998</v>
      </c>
      <c r="P8" s="37">
        <f t="shared" si="5"/>
        <v>-3.9999999999995595E-4</v>
      </c>
      <c r="Q8" s="28">
        <f t="shared" si="6"/>
        <v>2.4426999999999999</v>
      </c>
      <c r="R8" s="29">
        <f t="shared" si="7"/>
        <v>1.4272499999999999</v>
      </c>
      <c r="S8" s="37">
        <f t="shared" si="8"/>
        <v>2.92645</v>
      </c>
      <c r="T8" s="37">
        <f t="shared" si="9"/>
        <v>1.5371999999999999</v>
      </c>
      <c r="U8" s="37">
        <f t="shared" si="10"/>
        <v>0.10994999999999999</v>
      </c>
      <c r="V8" s="37">
        <f t="shared" si="11"/>
        <v>1.4272499999999999</v>
      </c>
      <c r="W8" s="37">
        <f t="shared" si="12"/>
        <v>4.4636499999999995</v>
      </c>
      <c r="X8" s="37">
        <f t="shared" si="13"/>
        <v>65.561816002598789</v>
      </c>
      <c r="Y8" s="37">
        <f t="shared" si="14"/>
        <v>2.4632307640608024</v>
      </c>
      <c r="Z8" s="37">
        <f t="shared" si="15"/>
        <v>31.974953233340429</v>
      </c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7">
      <c r="A9">
        <v>4975</v>
      </c>
      <c r="B9" t="s">
        <v>56</v>
      </c>
      <c r="C9" s="8" t="s">
        <v>45</v>
      </c>
      <c r="D9" s="28">
        <v>1.0069999999999999</v>
      </c>
      <c r="E9" s="37">
        <v>1.0065999999999999</v>
      </c>
      <c r="F9" s="37">
        <f t="shared" si="0"/>
        <v>3.9999999999995595E-4</v>
      </c>
      <c r="G9" s="29">
        <f t="shared" si="1"/>
        <v>1.0067999999999999</v>
      </c>
      <c r="H9" s="29">
        <v>5.9745999999999997</v>
      </c>
      <c r="I9" s="37">
        <v>2.7513000000000001</v>
      </c>
      <c r="J9" s="37">
        <v>2.7517999999999998</v>
      </c>
      <c r="K9" s="37">
        <f t="shared" si="2"/>
        <v>-4.9999999999972289E-4</v>
      </c>
      <c r="L9" s="28">
        <f t="shared" si="3"/>
        <v>2.7515499999999999</v>
      </c>
      <c r="M9" s="29">
        <f t="shared" si="4"/>
        <v>1.74475</v>
      </c>
      <c r="N9" s="28">
        <v>2.6339000000000001</v>
      </c>
      <c r="O9" s="37">
        <v>2.6343000000000001</v>
      </c>
      <c r="P9" s="37">
        <f t="shared" si="5"/>
        <v>-3.9999999999995595E-4</v>
      </c>
      <c r="Q9" s="28">
        <f t="shared" si="6"/>
        <v>2.6341000000000001</v>
      </c>
      <c r="R9" s="29">
        <f t="shared" si="7"/>
        <v>1.6273000000000002</v>
      </c>
      <c r="S9" s="37">
        <f t="shared" si="8"/>
        <v>3.2230499999999997</v>
      </c>
      <c r="T9" s="37">
        <f t="shared" si="9"/>
        <v>1.74475</v>
      </c>
      <c r="U9" s="37">
        <f t="shared" si="10"/>
        <v>0.11744999999999983</v>
      </c>
      <c r="V9" s="37">
        <f t="shared" si="11"/>
        <v>1.6273000000000002</v>
      </c>
      <c r="W9" s="37">
        <f t="shared" si="12"/>
        <v>4.9677999999999995</v>
      </c>
      <c r="X9" s="37">
        <f t="shared" si="13"/>
        <v>64.878819598212488</v>
      </c>
      <c r="Y9" s="37">
        <f t="shared" si="14"/>
        <v>2.364225612947378</v>
      </c>
      <c r="Z9" s="37">
        <f t="shared" si="15"/>
        <v>32.75695478884014</v>
      </c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</row>
    <row r="10" spans="1:37">
      <c r="A10">
        <v>4975</v>
      </c>
      <c r="B10" t="s">
        <v>57</v>
      </c>
      <c r="C10" s="8" t="s">
        <v>46</v>
      </c>
      <c r="D10" s="28">
        <v>1.0125</v>
      </c>
      <c r="E10" s="37">
        <v>1.0125</v>
      </c>
      <c r="F10" s="37">
        <f t="shared" si="0"/>
        <v>0</v>
      </c>
      <c r="G10" s="29">
        <f t="shared" si="1"/>
        <v>1.0125</v>
      </c>
      <c r="H10" s="29">
        <v>5.4938000000000002</v>
      </c>
      <c r="I10" s="37">
        <v>2.7961</v>
      </c>
      <c r="J10" s="37">
        <v>2.7955999999999999</v>
      </c>
      <c r="K10" s="37">
        <f t="shared" si="2"/>
        <v>5.0000000000016698E-4</v>
      </c>
      <c r="L10" s="28">
        <f t="shared" si="3"/>
        <v>2.7958499999999997</v>
      </c>
      <c r="M10" s="29">
        <f t="shared" si="4"/>
        <v>1.7833499999999998</v>
      </c>
      <c r="N10" s="28">
        <v>2.6901999999999999</v>
      </c>
      <c r="O10" s="37">
        <v>2.6898</v>
      </c>
      <c r="P10" s="37">
        <f t="shared" si="5"/>
        <v>3.9999999999995595E-4</v>
      </c>
      <c r="Q10" s="28">
        <f t="shared" si="6"/>
        <v>2.69</v>
      </c>
      <c r="R10" s="29">
        <f t="shared" si="7"/>
        <v>1.6775</v>
      </c>
      <c r="S10" s="37">
        <f t="shared" si="8"/>
        <v>2.6979500000000005</v>
      </c>
      <c r="T10" s="37">
        <f t="shared" si="9"/>
        <v>1.7833499999999998</v>
      </c>
      <c r="U10" s="37">
        <f t="shared" si="10"/>
        <v>0.10584999999999978</v>
      </c>
      <c r="V10" s="37">
        <f t="shared" si="11"/>
        <v>1.6775</v>
      </c>
      <c r="W10" s="37">
        <f t="shared" si="12"/>
        <v>4.4813000000000001</v>
      </c>
      <c r="X10" s="37">
        <f t="shared" si="13"/>
        <v>60.204628121304097</v>
      </c>
      <c r="Y10" s="37">
        <f t="shared" si="14"/>
        <v>2.3620378015308008</v>
      </c>
      <c r="Z10" s="37">
        <f t="shared" si="15"/>
        <v>37.433334077165107</v>
      </c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</row>
    <row r="11" spans="1:37">
      <c r="A11">
        <v>4975</v>
      </c>
      <c r="B11" t="s">
        <v>58</v>
      </c>
      <c r="C11" s="8" t="s">
        <v>47</v>
      </c>
      <c r="D11" s="28">
        <v>1.0009999999999999</v>
      </c>
      <c r="E11" s="37">
        <v>1.0005999999999999</v>
      </c>
      <c r="F11" s="37">
        <f t="shared" si="0"/>
        <v>3.9999999999995595E-4</v>
      </c>
      <c r="G11" s="29">
        <f t="shared" si="1"/>
        <v>1.0007999999999999</v>
      </c>
      <c r="H11" s="29">
        <v>5.7270000000000003</v>
      </c>
      <c r="I11" s="37">
        <v>2.9079999999999999</v>
      </c>
      <c r="J11" s="37">
        <v>2.9077000000000002</v>
      </c>
      <c r="K11" s="37">
        <f t="shared" si="2"/>
        <v>2.9999999999974492E-4</v>
      </c>
      <c r="L11" s="28">
        <f t="shared" si="3"/>
        <v>2.9078499999999998</v>
      </c>
      <c r="M11" s="29">
        <f t="shared" si="4"/>
        <v>1.9070499999999999</v>
      </c>
      <c r="N11" s="28">
        <v>2.7955999999999999</v>
      </c>
      <c r="O11" s="37">
        <v>2.7955999999999999</v>
      </c>
      <c r="P11" s="37">
        <f t="shared" si="5"/>
        <v>0</v>
      </c>
      <c r="Q11" s="28">
        <f t="shared" si="6"/>
        <v>2.7955999999999999</v>
      </c>
      <c r="R11" s="29">
        <f t="shared" si="7"/>
        <v>1.7948</v>
      </c>
      <c r="S11" s="37">
        <f t="shared" si="8"/>
        <v>2.8191500000000005</v>
      </c>
      <c r="T11" s="37">
        <f t="shared" si="9"/>
        <v>1.9070499999999999</v>
      </c>
      <c r="U11" s="37">
        <f t="shared" si="10"/>
        <v>0.11224999999999996</v>
      </c>
      <c r="V11" s="37">
        <f t="shared" si="11"/>
        <v>1.7948</v>
      </c>
      <c r="W11" s="37">
        <f t="shared" si="12"/>
        <v>4.7262000000000004</v>
      </c>
      <c r="X11" s="37">
        <f t="shared" si="13"/>
        <v>59.649401210274647</v>
      </c>
      <c r="Y11" s="37">
        <f t="shared" si="14"/>
        <v>2.3750581862807318</v>
      </c>
      <c r="Z11" s="37">
        <f t="shared" si="15"/>
        <v>37.975540603444621</v>
      </c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spans="1:37">
      <c r="A12">
        <v>4975</v>
      </c>
      <c r="B12" t="s">
        <v>59</v>
      </c>
      <c r="C12" s="8" t="s">
        <v>49</v>
      </c>
      <c r="D12" s="28">
        <v>1.0132000000000001</v>
      </c>
      <c r="E12" s="37">
        <v>1.0129999999999999</v>
      </c>
      <c r="F12" s="37">
        <f t="shared" si="0"/>
        <v>2.0000000000020002E-4</v>
      </c>
      <c r="G12" s="29">
        <f t="shared" si="1"/>
        <v>1.0131000000000001</v>
      </c>
      <c r="H12" s="29">
        <v>5.5171999999999999</v>
      </c>
      <c r="I12" s="37">
        <v>2.8733</v>
      </c>
      <c r="J12" s="37">
        <v>2.8736999999999999</v>
      </c>
      <c r="K12" s="37">
        <f t="shared" si="2"/>
        <v>-3.9999999999995595E-4</v>
      </c>
      <c r="L12" s="28">
        <f t="shared" si="3"/>
        <v>2.8734999999999999</v>
      </c>
      <c r="M12" s="29">
        <f t="shared" si="4"/>
        <v>1.8603999999999998</v>
      </c>
      <c r="N12" s="28">
        <v>2.7690000000000001</v>
      </c>
      <c r="O12" s="37">
        <v>2.7694999999999999</v>
      </c>
      <c r="P12" s="37">
        <f t="shared" si="5"/>
        <v>-4.9999999999972289E-4</v>
      </c>
      <c r="Q12" s="28">
        <f t="shared" si="6"/>
        <v>2.76925</v>
      </c>
      <c r="R12" s="29">
        <f t="shared" si="7"/>
        <v>1.7561499999999999</v>
      </c>
      <c r="S12" s="37">
        <f t="shared" si="8"/>
        <v>2.6436999999999999</v>
      </c>
      <c r="T12" s="37">
        <f t="shared" si="9"/>
        <v>1.8603999999999998</v>
      </c>
      <c r="U12" s="37">
        <f t="shared" si="10"/>
        <v>0.10424999999999995</v>
      </c>
      <c r="V12" s="37">
        <f t="shared" si="11"/>
        <v>1.7561499999999999</v>
      </c>
      <c r="W12" s="37">
        <f t="shared" si="12"/>
        <v>4.5040999999999993</v>
      </c>
      <c r="X12" s="37">
        <f t="shared" si="13"/>
        <v>58.695410847894145</v>
      </c>
      <c r="Y12" s="37">
        <f t="shared" si="14"/>
        <v>2.3145578472946862</v>
      </c>
      <c r="Z12" s="37">
        <f t="shared" si="15"/>
        <v>38.990031304811176</v>
      </c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spans="1:37">
      <c r="A13">
        <v>4975</v>
      </c>
      <c r="B13" t="s">
        <v>60</v>
      </c>
      <c r="C13" s="8" t="s">
        <v>48</v>
      </c>
      <c r="D13" s="28">
        <v>0.99339999999999995</v>
      </c>
      <c r="E13" s="37">
        <v>0.99299999999999999</v>
      </c>
      <c r="F13" s="37">
        <f t="shared" si="0"/>
        <v>3.9999999999995595E-4</v>
      </c>
      <c r="G13" s="29">
        <f t="shared" si="1"/>
        <v>0.99319999999999997</v>
      </c>
      <c r="H13" s="29">
        <v>5.3117000000000001</v>
      </c>
      <c r="I13" s="37">
        <v>2.8820999999999999</v>
      </c>
      <c r="J13" s="37">
        <v>2.8826000000000001</v>
      </c>
      <c r="K13" s="37">
        <f t="shared" si="2"/>
        <v>-5.0000000000016698E-4</v>
      </c>
      <c r="L13" s="28">
        <f t="shared" si="3"/>
        <v>2.8823499999999997</v>
      </c>
      <c r="M13" s="29">
        <f t="shared" si="4"/>
        <v>1.8891499999999999</v>
      </c>
      <c r="N13" s="28">
        <v>2.7837999999999998</v>
      </c>
      <c r="O13" s="37">
        <v>2.7835000000000001</v>
      </c>
      <c r="P13" s="37">
        <f t="shared" si="5"/>
        <v>2.9999999999974492E-4</v>
      </c>
      <c r="Q13" s="28">
        <f t="shared" si="6"/>
        <v>2.7836499999999997</v>
      </c>
      <c r="R13" s="29">
        <f t="shared" si="7"/>
        <v>1.7904499999999999</v>
      </c>
      <c r="S13" s="37">
        <f t="shared" si="8"/>
        <v>2.4293500000000003</v>
      </c>
      <c r="T13" s="37">
        <f t="shared" si="9"/>
        <v>1.8891499999999999</v>
      </c>
      <c r="U13" s="37">
        <f t="shared" si="10"/>
        <v>9.870000000000001E-2</v>
      </c>
      <c r="V13" s="37">
        <f t="shared" si="11"/>
        <v>1.7904499999999999</v>
      </c>
      <c r="W13" s="37">
        <f t="shared" si="12"/>
        <v>4.3185000000000002</v>
      </c>
      <c r="X13" s="37">
        <f t="shared" si="13"/>
        <v>56.254486511520206</v>
      </c>
      <c r="Y13" s="37">
        <f t="shared" si="14"/>
        <v>2.2855158040986456</v>
      </c>
      <c r="Z13" s="37">
        <f t="shared" si="15"/>
        <v>41.459997684381143</v>
      </c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spans="1:37">
      <c r="A14">
        <v>4975</v>
      </c>
      <c r="B14" t="s">
        <v>61</v>
      </c>
      <c r="C14" s="8" t="s">
        <v>50</v>
      </c>
      <c r="D14" s="28">
        <v>0.98519999999999996</v>
      </c>
      <c r="E14" s="37">
        <v>0.98470000000000002</v>
      </c>
      <c r="F14" s="37">
        <f t="shared" si="0"/>
        <v>4.9999999999994493E-4</v>
      </c>
      <c r="G14" s="29">
        <f t="shared" si="1"/>
        <v>0.98494999999999999</v>
      </c>
      <c r="H14" s="29">
        <v>5.3643999999999998</v>
      </c>
      <c r="I14" s="37">
        <v>2.9274</v>
      </c>
      <c r="J14" s="37">
        <v>2.9279000000000002</v>
      </c>
      <c r="K14" s="37">
        <f t="shared" si="2"/>
        <v>-5.0000000000016698E-4</v>
      </c>
      <c r="L14" s="28">
        <f t="shared" si="3"/>
        <v>2.9276499999999999</v>
      </c>
      <c r="M14" s="29">
        <f t="shared" si="4"/>
        <v>1.9426999999999999</v>
      </c>
      <c r="N14" s="28">
        <v>2.8281000000000001</v>
      </c>
      <c r="O14" s="37">
        <v>2.8283999999999998</v>
      </c>
      <c r="P14" s="37">
        <f t="shared" si="5"/>
        <v>-2.9999999999974492E-4</v>
      </c>
      <c r="Q14" s="28">
        <f t="shared" si="6"/>
        <v>2.8282499999999997</v>
      </c>
      <c r="R14" s="29">
        <f t="shared" si="7"/>
        <v>1.8432999999999997</v>
      </c>
      <c r="S14" s="37">
        <f t="shared" si="8"/>
        <v>2.43675</v>
      </c>
      <c r="T14" s="37">
        <f t="shared" si="9"/>
        <v>1.9426999999999999</v>
      </c>
      <c r="U14" s="37">
        <f t="shared" si="10"/>
        <v>9.9400000000000155E-2</v>
      </c>
      <c r="V14" s="37">
        <f t="shared" si="11"/>
        <v>1.8432999999999997</v>
      </c>
      <c r="W14" s="37">
        <f t="shared" si="12"/>
        <v>4.3794500000000003</v>
      </c>
      <c r="X14" s="37">
        <f t="shared" si="13"/>
        <v>55.64054847069837</v>
      </c>
      <c r="Y14" s="37">
        <f t="shared" si="14"/>
        <v>2.2696913996049766</v>
      </c>
      <c r="Z14" s="37">
        <f t="shared" si="15"/>
        <v>42.089760129696643</v>
      </c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>
      <c r="A15">
        <v>4975</v>
      </c>
      <c r="B15" t="s">
        <v>62</v>
      </c>
      <c r="C15" s="8" t="s">
        <v>51</v>
      </c>
      <c r="D15" s="28">
        <v>1.034</v>
      </c>
      <c r="E15" s="37">
        <v>1.0339</v>
      </c>
      <c r="F15" s="37">
        <f t="shared" si="0"/>
        <v>9.9999999999988987E-5</v>
      </c>
      <c r="G15" s="29">
        <f t="shared" si="1"/>
        <v>1.0339499999999999</v>
      </c>
      <c r="H15" s="29">
        <v>5.4173999999999998</v>
      </c>
      <c r="I15" s="37">
        <v>3.0661999999999998</v>
      </c>
      <c r="J15" s="37">
        <v>3.0666000000000002</v>
      </c>
      <c r="K15" s="37">
        <f t="shared" si="2"/>
        <v>-4.0000000000040004E-4</v>
      </c>
      <c r="L15" s="28">
        <f t="shared" si="3"/>
        <v>3.0663999999999998</v>
      </c>
      <c r="M15" s="29">
        <f t="shared" si="4"/>
        <v>2.0324499999999999</v>
      </c>
      <c r="N15" s="28">
        <v>2.9661</v>
      </c>
      <c r="O15" s="37">
        <v>2.9661</v>
      </c>
      <c r="P15" s="37">
        <f t="shared" si="5"/>
        <v>0</v>
      </c>
      <c r="Q15" s="28">
        <f t="shared" si="6"/>
        <v>2.9661</v>
      </c>
      <c r="R15" s="29">
        <f t="shared" si="7"/>
        <v>1.93215</v>
      </c>
      <c r="S15" s="37">
        <f t="shared" si="8"/>
        <v>2.351</v>
      </c>
      <c r="T15" s="37">
        <f t="shared" si="9"/>
        <v>2.0324499999999999</v>
      </c>
      <c r="U15" s="37">
        <f t="shared" si="10"/>
        <v>0.10029999999999983</v>
      </c>
      <c r="V15" s="37">
        <f t="shared" si="11"/>
        <v>1.93215</v>
      </c>
      <c r="W15" s="37">
        <f t="shared" si="12"/>
        <v>4.3834499999999998</v>
      </c>
      <c r="X15" s="37">
        <f t="shared" si="13"/>
        <v>53.633553479565187</v>
      </c>
      <c r="Y15" s="37">
        <f t="shared" si="14"/>
        <v>2.2881520263719182</v>
      </c>
      <c r="Z15" s="37">
        <f t="shared" si="15"/>
        <v>44.078294494062895</v>
      </c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spans="1:37">
      <c r="D16" s="28"/>
      <c r="E16" s="37"/>
      <c r="F16" s="37"/>
      <c r="G16" s="29"/>
      <c r="H16" s="29"/>
      <c r="I16" s="37"/>
      <c r="J16" s="37"/>
      <c r="K16" s="37"/>
      <c r="L16" s="28"/>
      <c r="M16" s="29"/>
      <c r="N16" s="28"/>
      <c r="O16" s="37"/>
      <c r="P16" s="37"/>
      <c r="Q16" s="28"/>
      <c r="R16" s="2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4:37">
      <c r="D17" s="28"/>
      <c r="E17" s="37"/>
      <c r="F17" s="37"/>
      <c r="G17" s="29"/>
      <c r="H17" s="29"/>
      <c r="I17" s="37"/>
      <c r="J17" s="37"/>
      <c r="K17" s="37"/>
      <c r="L17" s="28"/>
      <c r="M17" s="29"/>
      <c r="N17" s="28"/>
      <c r="O17" s="37"/>
      <c r="P17" s="37"/>
      <c r="Q17" s="28"/>
      <c r="R17" s="2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4:37">
      <c r="D18" s="28"/>
      <c r="E18" s="37"/>
      <c r="F18" s="37"/>
      <c r="G18" s="29"/>
      <c r="H18" s="29"/>
      <c r="I18" s="37"/>
      <c r="J18" s="37"/>
      <c r="K18" s="37"/>
      <c r="L18" s="28"/>
      <c r="M18" s="29"/>
      <c r="N18" s="28"/>
      <c r="O18" s="37"/>
      <c r="P18" s="37"/>
      <c r="Q18" s="28"/>
      <c r="R18" s="2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spans="4:37">
      <c r="D19" s="28"/>
      <c r="E19" s="37"/>
      <c r="F19" s="37"/>
      <c r="G19" s="29"/>
      <c r="H19" s="29"/>
      <c r="I19" s="37"/>
      <c r="J19" s="37"/>
      <c r="K19" s="37"/>
      <c r="L19" s="28"/>
      <c r="M19" s="29"/>
      <c r="N19" s="28"/>
      <c r="O19" s="37"/>
      <c r="P19" s="37"/>
      <c r="Q19" s="28"/>
      <c r="R19" s="2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4:37">
      <c r="D20" s="28"/>
      <c r="E20" s="37"/>
      <c r="F20" s="37"/>
      <c r="G20" s="29"/>
      <c r="H20" s="29"/>
      <c r="I20" s="37"/>
      <c r="J20" s="37"/>
      <c r="K20" s="37"/>
      <c r="L20" s="28"/>
      <c r="M20" s="29"/>
      <c r="N20" s="28"/>
      <c r="O20" s="37"/>
      <c r="P20" s="37"/>
      <c r="Q20" s="28"/>
      <c r="R20" s="2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4:37">
      <c r="D21" s="28"/>
      <c r="E21" s="37"/>
      <c r="F21" s="37"/>
      <c r="G21" s="29"/>
      <c r="H21" s="29"/>
      <c r="I21" s="37"/>
      <c r="J21" s="37"/>
      <c r="K21" s="37"/>
      <c r="L21" s="28"/>
      <c r="M21" s="29"/>
      <c r="N21" s="28"/>
      <c r="O21" s="37"/>
      <c r="P21" s="37"/>
      <c r="Q21" s="28"/>
      <c r="R21" s="2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4:37">
      <c r="D22" s="28"/>
      <c r="E22" s="37"/>
      <c r="F22" s="37"/>
      <c r="G22" s="29"/>
      <c r="H22" s="29"/>
      <c r="I22" s="37"/>
      <c r="J22" s="37"/>
      <c r="K22" s="37"/>
      <c r="L22" s="28"/>
      <c r="M22" s="29"/>
      <c r="N22" s="28"/>
      <c r="O22" s="37"/>
      <c r="P22" s="37"/>
      <c r="Q22" s="28"/>
      <c r="R22" s="2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</row>
    <row r="23" spans="4:37">
      <c r="D23" s="28"/>
      <c r="E23" s="37"/>
      <c r="F23" s="37"/>
      <c r="G23" s="29"/>
      <c r="H23" s="29"/>
      <c r="I23" s="37"/>
      <c r="J23" s="37"/>
      <c r="K23" s="37"/>
      <c r="L23" s="28"/>
      <c r="M23" s="29"/>
      <c r="N23" s="28"/>
      <c r="O23" s="37"/>
      <c r="P23" s="37"/>
      <c r="Q23" s="28"/>
      <c r="R23" s="2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4:37">
      <c r="D24" s="28"/>
      <c r="E24" s="37"/>
      <c r="F24" s="37"/>
      <c r="G24" s="29"/>
      <c r="H24" s="29"/>
      <c r="I24" s="37"/>
      <c r="J24" s="37"/>
      <c r="K24" s="37"/>
      <c r="L24" s="28"/>
      <c r="M24" s="29"/>
      <c r="N24" s="28"/>
      <c r="O24" s="37"/>
      <c r="P24" s="37"/>
      <c r="Q24" s="28"/>
      <c r="R24" s="2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4:37">
      <c r="D25" s="28"/>
      <c r="E25" s="37"/>
      <c r="F25" s="37"/>
      <c r="G25" s="29"/>
      <c r="H25" s="29"/>
      <c r="I25" s="37"/>
      <c r="J25" s="37"/>
      <c r="K25" s="37"/>
      <c r="L25" s="28"/>
      <c r="M25" s="29"/>
      <c r="N25" s="28"/>
      <c r="O25" s="37"/>
      <c r="P25" s="37"/>
      <c r="Q25" s="28"/>
      <c r="R25" s="2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spans="4:37">
      <c r="D26" s="28"/>
      <c r="E26" s="37"/>
      <c r="F26" s="37"/>
      <c r="G26" s="29"/>
      <c r="H26" s="29"/>
      <c r="I26" s="37"/>
      <c r="J26" s="37"/>
      <c r="K26" s="37"/>
      <c r="L26" s="28"/>
      <c r="M26" s="29"/>
      <c r="N26" s="28"/>
      <c r="O26" s="37"/>
      <c r="P26" s="37"/>
      <c r="Q26" s="28"/>
      <c r="R26" s="2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4:37">
      <c r="D27" s="28"/>
      <c r="E27" s="37"/>
      <c r="F27" s="37"/>
      <c r="G27" s="29"/>
      <c r="H27" s="29"/>
      <c r="I27" s="37"/>
      <c r="J27" s="37"/>
      <c r="K27" s="37"/>
      <c r="L27" s="28"/>
      <c r="M27" s="29"/>
      <c r="N27" s="28"/>
      <c r="O27" s="37"/>
      <c r="P27" s="37"/>
      <c r="Q27" s="28"/>
      <c r="R27" s="29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</row>
    <row r="28" spans="4:37">
      <c r="D28" s="28"/>
      <c r="E28" s="37"/>
      <c r="F28" s="37"/>
      <c r="G28" s="29"/>
      <c r="H28" s="29"/>
      <c r="I28" s="37"/>
      <c r="J28" s="37"/>
      <c r="K28" s="37"/>
      <c r="L28" s="28"/>
      <c r="M28" s="29"/>
      <c r="N28" s="28"/>
      <c r="O28" s="37"/>
      <c r="P28" s="37"/>
      <c r="Q28" s="28"/>
      <c r="R28" s="2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spans="4:37">
      <c r="D29" s="28"/>
      <c r="E29" s="37"/>
      <c r="F29" s="37"/>
      <c r="G29" s="29"/>
      <c r="H29" s="29"/>
      <c r="I29" s="37"/>
      <c r="J29" s="37"/>
      <c r="K29" s="37"/>
      <c r="L29" s="28"/>
      <c r="M29" s="29"/>
      <c r="N29" s="28"/>
      <c r="O29" s="37"/>
      <c r="P29" s="37"/>
      <c r="Q29" s="28"/>
      <c r="R29" s="2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</row>
    <row r="30" spans="4:37">
      <c r="D30" s="28"/>
      <c r="E30" s="37"/>
      <c r="F30" s="37"/>
      <c r="G30" s="29"/>
      <c r="H30" s="29"/>
      <c r="I30" s="37"/>
      <c r="J30" s="37"/>
      <c r="K30" s="37"/>
      <c r="L30" s="28"/>
      <c r="M30" s="29"/>
      <c r="N30" s="28"/>
      <c r="O30" s="37"/>
      <c r="P30" s="37"/>
      <c r="Q30" s="28"/>
      <c r="R30" s="2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4:37">
      <c r="D31" s="28"/>
      <c r="E31" s="37"/>
      <c r="F31" s="37"/>
      <c r="G31" s="29"/>
      <c r="H31" s="29"/>
      <c r="I31" s="37"/>
      <c r="J31" s="37"/>
      <c r="K31" s="37"/>
      <c r="L31" s="28"/>
      <c r="M31" s="29"/>
      <c r="N31" s="28"/>
      <c r="O31" s="37"/>
      <c r="P31" s="37"/>
      <c r="Q31" s="28"/>
      <c r="R31" s="2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</row>
    <row r="32" spans="4:37">
      <c r="D32" s="28"/>
      <c r="E32" s="37"/>
      <c r="F32" s="37"/>
      <c r="G32" s="29"/>
      <c r="H32" s="29"/>
      <c r="I32" s="37"/>
      <c r="J32" s="37"/>
      <c r="K32" s="37"/>
      <c r="L32" s="28"/>
      <c r="M32" s="29"/>
      <c r="N32" s="28"/>
      <c r="O32" s="37"/>
      <c r="P32" s="37"/>
      <c r="Q32" s="28"/>
      <c r="R32" s="2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spans="4:37">
      <c r="D33" s="28"/>
      <c r="E33" s="37"/>
      <c r="F33" s="37"/>
      <c r="G33" s="29"/>
      <c r="H33" s="29"/>
      <c r="I33" s="37"/>
      <c r="J33" s="37"/>
      <c r="K33" s="37"/>
      <c r="L33" s="28"/>
      <c r="M33" s="29"/>
      <c r="N33" s="28"/>
      <c r="O33" s="37"/>
      <c r="P33" s="37"/>
      <c r="Q33" s="28"/>
      <c r="R33" s="2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spans="4:37">
      <c r="D34" s="28"/>
      <c r="E34" s="37"/>
      <c r="F34" s="37"/>
      <c r="G34" s="29"/>
      <c r="H34" s="29"/>
      <c r="I34" s="37"/>
      <c r="J34" s="37"/>
      <c r="K34" s="37"/>
      <c r="L34" s="28"/>
      <c r="M34" s="29"/>
      <c r="N34" s="28"/>
      <c r="O34" s="37"/>
      <c r="P34" s="37"/>
      <c r="Q34" s="28"/>
      <c r="R34" s="2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spans="4:37">
      <c r="D35" s="28"/>
      <c r="E35" s="37"/>
      <c r="F35" s="37"/>
      <c r="G35" s="29"/>
      <c r="H35" s="29"/>
      <c r="I35" s="37"/>
      <c r="J35" s="37"/>
      <c r="K35" s="37"/>
      <c r="L35" s="28"/>
      <c r="M35" s="29"/>
      <c r="N35" s="28"/>
      <c r="O35" s="37"/>
      <c r="P35" s="37"/>
      <c r="Q35" s="28"/>
      <c r="R35" s="2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4:37">
      <c r="D36" s="28"/>
      <c r="E36" s="37"/>
      <c r="F36" s="37"/>
      <c r="G36" s="29"/>
      <c r="H36" s="29"/>
      <c r="I36" s="37"/>
      <c r="J36" s="37"/>
      <c r="K36" s="37"/>
      <c r="L36" s="28"/>
      <c r="M36" s="29"/>
      <c r="N36" s="28"/>
      <c r="O36" s="37"/>
      <c r="P36" s="37"/>
      <c r="Q36" s="28"/>
      <c r="R36" s="2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</row>
    <row r="37" spans="4:37">
      <c r="D37" s="28"/>
      <c r="E37" s="37"/>
      <c r="F37" s="37"/>
      <c r="G37" s="29"/>
      <c r="H37" s="29"/>
      <c r="I37" s="37"/>
      <c r="J37" s="37"/>
      <c r="K37" s="37"/>
      <c r="L37" s="28"/>
      <c r="M37" s="29"/>
      <c r="N37" s="28"/>
      <c r="O37" s="37"/>
      <c r="P37" s="37"/>
      <c r="Q37" s="28"/>
      <c r="R37" s="2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spans="4:37">
      <c r="D38" s="28"/>
      <c r="E38" s="37"/>
      <c r="F38" s="37"/>
      <c r="G38" s="29"/>
      <c r="H38" s="29"/>
      <c r="I38" s="37"/>
      <c r="J38" s="37"/>
      <c r="K38" s="37"/>
      <c r="L38" s="28"/>
      <c r="M38" s="29"/>
      <c r="N38" s="28"/>
      <c r="O38" s="37"/>
      <c r="P38" s="37"/>
      <c r="Q38" s="28"/>
      <c r="R38" s="2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4:37">
      <c r="D39" s="28"/>
      <c r="E39" s="37"/>
      <c r="F39" s="37"/>
      <c r="G39" s="29"/>
      <c r="H39" s="29"/>
      <c r="I39" s="37"/>
      <c r="J39" s="37"/>
      <c r="K39" s="37"/>
      <c r="L39" s="28"/>
      <c r="M39" s="29"/>
      <c r="N39" s="28"/>
      <c r="O39" s="37"/>
      <c r="P39" s="37"/>
      <c r="Q39" s="28"/>
      <c r="R39" s="2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4:37">
      <c r="D40" s="28"/>
      <c r="E40" s="37"/>
      <c r="F40" s="37"/>
      <c r="G40" s="29"/>
      <c r="H40" s="29"/>
      <c r="I40" s="37"/>
      <c r="J40" s="37"/>
      <c r="K40" s="37"/>
      <c r="L40" s="28"/>
      <c r="M40" s="29"/>
      <c r="N40" s="28"/>
      <c r="O40" s="37"/>
      <c r="P40" s="37"/>
      <c r="Q40" s="28"/>
      <c r="R40" s="2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4:37">
      <c r="D41" s="28"/>
      <c r="E41" s="37"/>
      <c r="F41" s="37"/>
      <c r="G41" s="29"/>
      <c r="H41" s="29"/>
      <c r="I41" s="37"/>
      <c r="J41" s="37"/>
      <c r="K41" s="37"/>
      <c r="L41" s="28"/>
      <c r="M41" s="29"/>
      <c r="N41" s="28"/>
      <c r="O41" s="37"/>
      <c r="P41" s="37"/>
      <c r="Q41" s="28"/>
      <c r="R41" s="29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spans="4:37">
      <c r="D42" s="28"/>
      <c r="E42" s="37"/>
      <c r="F42" s="37"/>
      <c r="G42" s="29"/>
      <c r="H42" s="29"/>
      <c r="I42" s="37"/>
      <c r="J42" s="37"/>
      <c r="K42" s="37"/>
      <c r="L42" s="28"/>
      <c r="M42" s="29"/>
      <c r="N42" s="28"/>
      <c r="O42" s="37"/>
      <c r="P42" s="37"/>
      <c r="Q42" s="28"/>
      <c r="R42" s="29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</row>
    <row r="43" spans="4:37">
      <c r="D43" s="28"/>
      <c r="E43" s="37"/>
      <c r="F43" s="37"/>
      <c r="G43" s="29"/>
      <c r="H43" s="29"/>
      <c r="I43" s="37"/>
      <c r="J43" s="37"/>
      <c r="K43" s="37"/>
      <c r="L43" s="28"/>
      <c r="M43" s="29"/>
      <c r="N43" s="28"/>
      <c r="O43" s="37"/>
      <c r="P43" s="37"/>
      <c r="Q43" s="28"/>
      <c r="R43" s="29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spans="4:37">
      <c r="D44" s="28"/>
      <c r="E44" s="37"/>
      <c r="F44" s="37"/>
      <c r="G44" s="29"/>
      <c r="H44" s="29"/>
      <c r="I44" s="37"/>
      <c r="J44" s="37"/>
      <c r="K44" s="37"/>
      <c r="L44" s="28"/>
      <c r="M44" s="29"/>
      <c r="N44" s="28"/>
      <c r="O44" s="37"/>
      <c r="P44" s="37"/>
      <c r="Q44" s="28"/>
      <c r="R44" s="2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G21" sqref="G21"/>
    </sheetView>
  </sheetViews>
  <sheetFormatPr baseColWidth="10" defaultColWidth="8.83203125" defaultRowHeight="14" x14ac:dyDescent="0"/>
  <cols>
    <col min="1" max="1" width="16.5" bestFit="1" customWidth="1"/>
    <col min="3" max="3" width="12.5" bestFit="1" customWidth="1"/>
    <col min="7" max="7" width="10.5" bestFit="1" customWidth="1"/>
    <col min="8" max="8" width="10.5" customWidth="1"/>
    <col min="9" max="9" width="9.83203125" bestFit="1" customWidth="1"/>
  </cols>
  <sheetData>
    <row r="1" spans="1:9">
      <c r="A1" s="23" t="s">
        <v>38</v>
      </c>
      <c r="B1" s="24"/>
      <c r="C1" s="24"/>
      <c r="D1" s="24"/>
      <c r="E1" s="24"/>
      <c r="F1" s="24"/>
      <c r="G1" s="24"/>
      <c r="H1" s="24"/>
      <c r="I1" s="25"/>
    </row>
    <row r="2" spans="1:9">
      <c r="A2" s="15" t="s">
        <v>23</v>
      </c>
      <c r="B2" s="21" t="s">
        <v>17</v>
      </c>
      <c r="C2" s="21" t="s">
        <v>24</v>
      </c>
      <c r="D2" s="21" t="s">
        <v>25</v>
      </c>
      <c r="E2" s="21" t="s">
        <v>64</v>
      </c>
      <c r="F2" s="21" t="s">
        <v>19</v>
      </c>
      <c r="G2" s="21" t="s">
        <v>20</v>
      </c>
      <c r="H2" s="21" t="s">
        <v>63</v>
      </c>
      <c r="I2" s="26" t="s">
        <v>21</v>
      </c>
    </row>
    <row r="3" spans="1:9">
      <c r="A3" s="27" t="s">
        <v>26</v>
      </c>
      <c r="B3" s="22" t="s">
        <v>7</v>
      </c>
      <c r="C3" s="22" t="s">
        <v>7</v>
      </c>
      <c r="D3" s="22" t="s">
        <v>7</v>
      </c>
      <c r="E3" s="22" t="s">
        <v>7</v>
      </c>
      <c r="F3" s="22" t="s">
        <v>7</v>
      </c>
      <c r="G3" s="9"/>
      <c r="H3" s="9"/>
      <c r="I3" s="10"/>
    </row>
    <row r="4" spans="1:9">
      <c r="A4" s="19" t="s">
        <v>27</v>
      </c>
      <c r="B4" s="28">
        <f>'RAW DATA'!S5</f>
        <v>3.1936499999999999</v>
      </c>
      <c r="C4" s="28">
        <f>'RAW DATA'!T5</f>
        <v>0.90354999999999985</v>
      </c>
      <c r="D4" s="28">
        <f>'RAW DATA'!U5</f>
        <v>8.7949999999999751E-2</v>
      </c>
      <c r="E4" s="28">
        <f>'RAW DATA'!V5</f>
        <v>0.8156000000000001</v>
      </c>
      <c r="F4" s="28">
        <f>'RAW DATA'!W5</f>
        <v>4.0972</v>
      </c>
      <c r="G4" s="28">
        <f>'RAW DATA'!X5</f>
        <v>77.947134628526797</v>
      </c>
      <c r="H4" s="28">
        <f>'RAW DATA'!Z5</f>
        <v>19.906277457776046</v>
      </c>
      <c r="I4" s="29">
        <f>'RAW DATA'!Y5</f>
        <v>2.1465879136971528</v>
      </c>
    </row>
    <row r="5" spans="1:9">
      <c r="A5" s="30" t="s">
        <v>28</v>
      </c>
      <c r="B5" s="28">
        <f>'RAW DATA'!S6</f>
        <v>3.75265</v>
      </c>
      <c r="C5" s="28">
        <f>'RAW DATA'!T6</f>
        <v>1.0981499999999997</v>
      </c>
      <c r="D5" s="28">
        <f>'RAW DATA'!U6</f>
        <v>0.10184999999999977</v>
      </c>
      <c r="E5" s="28">
        <f>'RAW DATA'!V6</f>
        <v>0.99629999999999996</v>
      </c>
      <c r="F5" s="28">
        <f>'RAW DATA'!W6</f>
        <v>4.8507999999999996</v>
      </c>
      <c r="G5" s="28">
        <f>'RAW DATA'!X6</f>
        <v>77.361466149913426</v>
      </c>
      <c r="H5" s="28">
        <f>'RAW DATA'!Z6</f>
        <v>20.538880184711804</v>
      </c>
      <c r="I5" s="29">
        <f>'RAW DATA'!Y6</f>
        <v>2.0996536653747793</v>
      </c>
    </row>
    <row r="6" spans="1:9">
      <c r="A6" s="19" t="s">
        <v>29</v>
      </c>
      <c r="B6" s="28">
        <f>'RAW DATA'!S7</f>
        <v>4.1877499999999994</v>
      </c>
      <c r="C6" s="28">
        <f>'RAW DATA'!T7</f>
        <v>1.3956</v>
      </c>
      <c r="D6" s="28">
        <f>'RAW DATA'!U7</f>
        <v>0.12234999999999996</v>
      </c>
      <c r="E6" s="28">
        <f>'RAW DATA'!V7</f>
        <v>1.27325</v>
      </c>
      <c r="F6" s="28">
        <f>'RAW DATA'!W7</f>
        <v>5.5833499999999994</v>
      </c>
      <c r="G6" s="28">
        <f>'RAW DATA'!X7</f>
        <v>75.004253718645614</v>
      </c>
      <c r="H6" s="28">
        <f>'RAW DATA'!Z7</f>
        <v>22.804409539076005</v>
      </c>
      <c r="I6" s="29">
        <f>'RAW DATA'!Y7</f>
        <v>2.1913367422783807</v>
      </c>
    </row>
    <row r="7" spans="1:9">
      <c r="A7" s="19" t="s">
        <v>30</v>
      </c>
      <c r="B7" s="28">
        <f>'RAW DATA'!S8</f>
        <v>2.92645</v>
      </c>
      <c r="C7" s="28">
        <f>'RAW DATA'!T8</f>
        <v>1.5371999999999999</v>
      </c>
      <c r="D7" s="28">
        <f>'RAW DATA'!U8</f>
        <v>0.10994999999999999</v>
      </c>
      <c r="E7" s="28">
        <f>'RAW DATA'!V8</f>
        <v>1.4272499999999999</v>
      </c>
      <c r="F7" s="28">
        <f>'RAW DATA'!W8</f>
        <v>4.4636499999999995</v>
      </c>
      <c r="G7" s="28">
        <f>'RAW DATA'!X8</f>
        <v>65.561816002598789</v>
      </c>
      <c r="H7" s="28">
        <f>'RAW DATA'!Z8</f>
        <v>31.974953233340429</v>
      </c>
      <c r="I7" s="29">
        <f>'RAW DATA'!Y8</f>
        <v>2.4632307640608024</v>
      </c>
    </row>
    <row r="8" spans="1:9">
      <c r="A8" s="19" t="s">
        <v>31</v>
      </c>
      <c r="B8" s="28">
        <f>'RAW DATA'!S9</f>
        <v>3.2230499999999997</v>
      </c>
      <c r="C8" s="28">
        <f>'RAW DATA'!T9</f>
        <v>1.74475</v>
      </c>
      <c r="D8" s="28">
        <f>'RAW DATA'!U9</f>
        <v>0.11744999999999983</v>
      </c>
      <c r="E8" s="28">
        <f>'RAW DATA'!V9</f>
        <v>1.6273000000000002</v>
      </c>
      <c r="F8" s="28">
        <f>'RAW DATA'!W9</f>
        <v>4.9677999999999995</v>
      </c>
      <c r="G8" s="28">
        <f>'RAW DATA'!X9</f>
        <v>64.878819598212488</v>
      </c>
      <c r="H8" s="28">
        <f>'RAW DATA'!Z9</f>
        <v>32.75695478884014</v>
      </c>
      <c r="I8" s="29">
        <f>'RAW DATA'!Y9</f>
        <v>2.364225612947378</v>
      </c>
    </row>
    <row r="9" spans="1:9">
      <c r="A9" s="19" t="s">
        <v>32</v>
      </c>
      <c r="B9" s="28">
        <f>'RAW DATA'!S10</f>
        <v>2.6979500000000005</v>
      </c>
      <c r="C9" s="28">
        <f>'RAW DATA'!T10</f>
        <v>1.7833499999999998</v>
      </c>
      <c r="D9" s="28">
        <f>'RAW DATA'!U10</f>
        <v>0.10584999999999978</v>
      </c>
      <c r="E9" s="28">
        <f>'RAW DATA'!V10</f>
        <v>1.6775</v>
      </c>
      <c r="F9" s="28">
        <f>'RAW DATA'!W10</f>
        <v>4.4813000000000001</v>
      </c>
      <c r="G9" s="28">
        <f>'RAW DATA'!X10</f>
        <v>60.204628121304097</v>
      </c>
      <c r="H9" s="28">
        <f>'RAW DATA'!Z10</f>
        <v>37.433334077165107</v>
      </c>
      <c r="I9" s="29">
        <f>'RAW DATA'!Y10</f>
        <v>2.3620378015308008</v>
      </c>
    </row>
    <row r="10" spans="1:9">
      <c r="A10" s="19" t="s">
        <v>33</v>
      </c>
      <c r="B10" s="28">
        <f>'RAW DATA'!S11</f>
        <v>2.8191500000000005</v>
      </c>
      <c r="C10" s="28">
        <f>'RAW DATA'!T11</f>
        <v>1.9070499999999999</v>
      </c>
      <c r="D10" s="28">
        <f>'RAW DATA'!U11</f>
        <v>0.11224999999999996</v>
      </c>
      <c r="E10" s="28">
        <f>'RAW DATA'!V11</f>
        <v>1.7948</v>
      </c>
      <c r="F10" s="28">
        <f>'RAW DATA'!W11</f>
        <v>4.7262000000000004</v>
      </c>
      <c r="G10" s="28">
        <f>'RAW DATA'!X11</f>
        <v>59.649401210274647</v>
      </c>
      <c r="H10" s="28">
        <f>'RAW DATA'!Z11</f>
        <v>37.975540603444621</v>
      </c>
      <c r="I10" s="29">
        <f>'RAW DATA'!Y11</f>
        <v>2.3750581862807318</v>
      </c>
    </row>
    <row r="11" spans="1:9">
      <c r="A11" s="19" t="s">
        <v>34</v>
      </c>
      <c r="B11" s="28">
        <f>'RAW DATA'!S12</f>
        <v>2.6436999999999999</v>
      </c>
      <c r="C11" s="28">
        <f>'RAW DATA'!T12</f>
        <v>1.8603999999999998</v>
      </c>
      <c r="D11" s="28">
        <f>'RAW DATA'!U12</f>
        <v>0.10424999999999995</v>
      </c>
      <c r="E11" s="28">
        <f>'RAW DATA'!V12</f>
        <v>1.7561499999999999</v>
      </c>
      <c r="F11" s="28">
        <f>'RAW DATA'!W12</f>
        <v>4.5040999999999993</v>
      </c>
      <c r="G11" s="28">
        <f>'RAW DATA'!X12</f>
        <v>58.695410847894145</v>
      </c>
      <c r="H11" s="28">
        <f>'RAW DATA'!Z12</f>
        <v>38.990031304811176</v>
      </c>
      <c r="I11" s="29">
        <f>'RAW DATA'!Y12</f>
        <v>2.3145578472946862</v>
      </c>
    </row>
    <row r="12" spans="1:9">
      <c r="A12" s="19" t="s">
        <v>35</v>
      </c>
      <c r="B12" s="28">
        <f>'RAW DATA'!S13</f>
        <v>2.4293500000000003</v>
      </c>
      <c r="C12" s="28">
        <f>'RAW DATA'!T13</f>
        <v>1.8891499999999999</v>
      </c>
      <c r="D12" s="28">
        <f>'RAW DATA'!U13</f>
        <v>9.870000000000001E-2</v>
      </c>
      <c r="E12" s="28">
        <f>'RAW DATA'!V13</f>
        <v>1.7904499999999999</v>
      </c>
      <c r="F12" s="28">
        <f>'RAW DATA'!W13</f>
        <v>4.3185000000000002</v>
      </c>
      <c r="G12" s="28">
        <f>'RAW DATA'!X13</f>
        <v>56.254486511520206</v>
      </c>
      <c r="H12" s="28">
        <f>'RAW DATA'!Z13</f>
        <v>41.459997684381143</v>
      </c>
      <c r="I12" s="29">
        <f>'RAW DATA'!Y13</f>
        <v>2.2855158040986456</v>
      </c>
    </row>
    <row r="13" spans="1:9">
      <c r="A13" s="19" t="s">
        <v>36</v>
      </c>
      <c r="B13" s="28">
        <f>'RAW DATA'!S14</f>
        <v>2.43675</v>
      </c>
      <c r="C13" s="28">
        <f>'RAW DATA'!T14</f>
        <v>1.9426999999999999</v>
      </c>
      <c r="D13" s="28">
        <f>'RAW DATA'!U14</f>
        <v>9.9400000000000155E-2</v>
      </c>
      <c r="E13" s="28">
        <f>'RAW DATA'!V14</f>
        <v>1.8432999999999997</v>
      </c>
      <c r="F13" s="28">
        <f>'RAW DATA'!W14</f>
        <v>4.3794500000000003</v>
      </c>
      <c r="G13" s="28">
        <f>'RAW DATA'!X14</f>
        <v>55.64054847069837</v>
      </c>
      <c r="H13" s="28">
        <f>'RAW DATA'!Z14</f>
        <v>42.089760129696643</v>
      </c>
      <c r="I13" s="29">
        <f>'RAW DATA'!Y14</f>
        <v>2.2696913996049766</v>
      </c>
    </row>
    <row r="14" spans="1:9">
      <c r="A14" s="27" t="s">
        <v>37</v>
      </c>
      <c r="B14" s="31">
        <f>'RAW DATA'!S15</f>
        <v>2.351</v>
      </c>
      <c r="C14" s="31">
        <f>'RAW DATA'!T15</f>
        <v>2.0324499999999999</v>
      </c>
      <c r="D14" s="31">
        <f>'RAW DATA'!U15</f>
        <v>0.10029999999999983</v>
      </c>
      <c r="E14" s="31">
        <f>'RAW DATA'!V15</f>
        <v>1.93215</v>
      </c>
      <c r="F14" s="31">
        <f>'RAW DATA'!W15</f>
        <v>4.3834499999999998</v>
      </c>
      <c r="G14" s="31">
        <f>'RAW DATA'!X15</f>
        <v>53.633553479565187</v>
      </c>
      <c r="H14" s="31">
        <f>'RAW DATA'!Z15</f>
        <v>44.078294494062895</v>
      </c>
      <c r="I14" s="32">
        <f>'RAW DATA'!Y15</f>
        <v>2.2881520263719182</v>
      </c>
    </row>
  </sheetData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2011-04-26T16:42:35Z</dcterms:created>
  <dcterms:modified xsi:type="dcterms:W3CDTF">2012-05-03T00:52:07Z</dcterms:modified>
</cp:coreProperties>
</file>