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240" yWindow="380" windowWidth="22780" windowHeight="1372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4" i="2"/>
  <c r="E5" i="2"/>
  <c r="E6" i="2"/>
  <c r="E7" i="2"/>
  <c r="E8" i="2"/>
  <c r="E9" i="2"/>
  <c r="E10" i="2"/>
  <c r="E11" i="2"/>
  <c r="E4" i="2"/>
  <c r="Z6" i="1"/>
  <c r="Z7" i="1"/>
  <c r="Z8" i="1"/>
  <c r="Z9" i="1"/>
  <c r="Z10" i="1"/>
  <c r="Z11" i="1"/>
  <c r="Z12" i="1"/>
  <c r="Z5" i="1"/>
  <c r="V12" i="1"/>
  <c r="V6" i="1"/>
  <c r="V7" i="1"/>
  <c r="V8" i="1"/>
  <c r="V9" i="1"/>
  <c r="V10" i="1"/>
  <c r="V11" i="1"/>
  <c r="V5" i="1"/>
  <c r="S5" i="1"/>
  <c r="L6" i="1"/>
  <c r="G6" i="1"/>
  <c r="M6" i="1"/>
  <c r="Q6" i="1"/>
  <c r="R6" i="1"/>
  <c r="U6" i="1"/>
  <c r="W6" i="1"/>
  <c r="Y6" i="1"/>
  <c r="I5" i="2"/>
  <c r="L7" i="1"/>
  <c r="G7" i="1"/>
  <c r="M7" i="1"/>
  <c r="Q7" i="1"/>
  <c r="R7" i="1"/>
  <c r="U7" i="1"/>
  <c r="W7" i="1"/>
  <c r="Y7" i="1"/>
  <c r="I6" i="2"/>
  <c r="L8" i="1"/>
  <c r="G8" i="1"/>
  <c r="M8" i="1"/>
  <c r="Q8" i="1"/>
  <c r="R8" i="1"/>
  <c r="U8" i="1"/>
  <c r="W8" i="1"/>
  <c r="Y8" i="1"/>
  <c r="I7" i="2"/>
  <c r="L9" i="1"/>
  <c r="G9" i="1"/>
  <c r="M9" i="1"/>
  <c r="Q9" i="1"/>
  <c r="R9" i="1"/>
  <c r="U9" i="1"/>
  <c r="W9" i="1"/>
  <c r="Y9" i="1"/>
  <c r="I8" i="2"/>
  <c r="L10" i="1"/>
  <c r="G10" i="1"/>
  <c r="M10" i="1"/>
  <c r="Q10" i="1"/>
  <c r="R10" i="1"/>
  <c r="U10" i="1"/>
  <c r="W10" i="1"/>
  <c r="Y10" i="1"/>
  <c r="I9" i="2"/>
  <c r="L11" i="1"/>
  <c r="G11" i="1"/>
  <c r="M11" i="1"/>
  <c r="Q11" i="1"/>
  <c r="R11" i="1"/>
  <c r="U11" i="1"/>
  <c r="W11" i="1"/>
  <c r="Y11" i="1"/>
  <c r="I10" i="2"/>
  <c r="L12" i="1"/>
  <c r="G12" i="1"/>
  <c r="M12" i="1"/>
  <c r="Q12" i="1"/>
  <c r="R12" i="1"/>
  <c r="U12" i="1"/>
  <c r="W12" i="1"/>
  <c r="Y12" i="1"/>
  <c r="I11" i="2"/>
  <c r="L5" i="1"/>
  <c r="G5" i="1"/>
  <c r="M5" i="1"/>
  <c r="Q5" i="1"/>
  <c r="R5" i="1"/>
  <c r="U5" i="1"/>
  <c r="W5" i="1"/>
  <c r="Y5" i="1"/>
  <c r="I4" i="2"/>
  <c r="S6" i="1"/>
  <c r="X6" i="1"/>
  <c r="G5" i="2"/>
  <c r="S7" i="1"/>
  <c r="X7" i="1"/>
  <c r="G6" i="2"/>
  <c r="S8" i="1"/>
  <c r="X8" i="1"/>
  <c r="G7" i="2"/>
  <c r="S9" i="1"/>
  <c r="X9" i="1"/>
  <c r="G8" i="2"/>
  <c r="S10" i="1"/>
  <c r="X10" i="1"/>
  <c r="G9" i="2"/>
  <c r="S11" i="1"/>
  <c r="X11" i="1"/>
  <c r="G10" i="2"/>
  <c r="S12" i="1"/>
  <c r="X12" i="1"/>
  <c r="G11" i="2"/>
  <c r="X5" i="1"/>
  <c r="G4" i="2"/>
  <c r="F5" i="2"/>
  <c r="F6" i="2"/>
  <c r="F7" i="2"/>
  <c r="F8" i="2"/>
  <c r="F9" i="2"/>
  <c r="F10" i="2"/>
  <c r="F11" i="2"/>
  <c r="F4" i="2"/>
  <c r="D5" i="2"/>
  <c r="D6" i="2"/>
  <c r="D7" i="2"/>
  <c r="D8" i="2"/>
  <c r="D9" i="2"/>
  <c r="D10" i="2"/>
  <c r="D11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5" i="1"/>
  <c r="C4" i="2"/>
  <c r="B5" i="2"/>
  <c r="B6" i="2"/>
  <c r="B7" i="2"/>
  <c r="B8" i="2"/>
  <c r="B9" i="2"/>
  <c r="B10" i="2"/>
  <c r="B11" i="2"/>
  <c r="B4" i="2"/>
  <c r="P6" i="1"/>
  <c r="P7" i="1"/>
  <c r="P8" i="1"/>
  <c r="P9" i="1"/>
  <c r="P10" i="1"/>
  <c r="P11" i="1"/>
  <c r="P12" i="1"/>
  <c r="P5" i="1"/>
  <c r="K6" i="1"/>
  <c r="K7" i="1"/>
  <c r="K8" i="1"/>
  <c r="K9" i="1"/>
  <c r="K10" i="1"/>
  <c r="K11" i="1"/>
  <c r="K12" i="1"/>
  <c r="K5" i="1"/>
  <c r="G13" i="1"/>
  <c r="G14" i="1"/>
  <c r="G15" i="1"/>
  <c r="G16" i="1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<sst xmlns="http://schemas.openxmlformats.org/spreadsheetml/2006/main" count="96" uniqueCount="60">
  <si>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</si>
  <si>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</si>
  <si>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</si>
  <si>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</si>
  <si>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</si>
  <si>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</si>
  <si>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</si>
  <si>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</si>
  <si>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</si>
  <si>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</si>
  <si>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</si>
  <si>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</si>
  <si>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</si>
  <si>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</si>
  <si>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</si>
  <si>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</si>
  <si>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</si>
  <si>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</si>
  <si>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</si>
  <si>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</si>
  <si>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</si>
  <si>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</si>
  <si>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</si>
  <si>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</si>
  <si>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</si>
  <si>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</si>
  <si>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</si>
  <si>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</si>
  <si>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</si>
  <si>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</si>
  <si>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</si>
  <si>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</si>
  <si>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</si>
  <si>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</si>
  <si>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</si>
  <si>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AVG WT+tray</t>
  </si>
  <si>
    <t>AVG WT+Tray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</si>
  <si>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</si>
  <si>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</si>
  <si>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</si>
  <si>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</si>
  <si>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</si>
  <si>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</si>
  <si>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</si>
  <si>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</si>
  <si>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</si>
  <si>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</si>
  <si>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</si>
  <si>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</si>
  <si>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4989_0-1</t>
  </si>
  <si>
    <t>4989_1-2</t>
  </si>
  <si>
    <t>4989_2-3</t>
  </si>
  <si>
    <t>4989_3-4</t>
  </si>
  <si>
    <t>4989_4-5</t>
  </si>
  <si>
    <t>4989_5-6</t>
  </si>
  <si>
    <t>4989_6-7</t>
  </si>
  <si>
    <t>4989_7-8</t>
  </si>
  <si>
    <t>Sample: 4989</t>
  </si>
  <si>
    <t>%mud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</si>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</sst>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N1" workbookViewId="0">
      <selection activeCell="Z5" sqref="Z5"/>
    </sheetView>
  </sheetViews>
  <sheetFormatPr baseColWidth="10" defaultColWidth="8.83203125" defaultRowHeight="14" x14ac:dyDescent="0"/>
  <cols>
    <col min="1" max="2" width="15.5" customWidth="1"/>
    <col min="3" max="3" width="8.83203125" style="8"/>
    <col min="4" max="4" width="8.83203125" style="15"/>
    <col min="7" max="7" width="8.83203125" style="8"/>
    <col min="8" max="8" width="18.83203125" style="8" bestFit="1" customWidth="1"/>
    <col min="12" max="12" width="12.83203125" style="15" bestFit="1" customWidth="1"/>
    <col min="13" max="13" width="8.83203125" style="8"/>
    <col min="14" max="14" width="11.83203125" style="15" bestFit="1" customWidth="1"/>
    <col min="15" max="15" width="11.83203125" bestFit="1" customWidth="1"/>
    <col min="17" max="17" width="13.33203125" style="15" bestFit="1" customWidth="1"/>
    <col min="18" max="18" width="8.83203125" style="8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3"/>
      <c r="N1" s="40" t="s">
        <v>13</v>
      </c>
      <c r="O1" s="41"/>
      <c r="P1" s="41"/>
      <c r="Q1" s="41"/>
      <c r="R1" s="33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5" t="s">
        <v>6</v>
      </c>
      <c r="H2" s="36" t="s">
        <v>9</v>
      </c>
      <c r="I2" s="42" t="s">
        <v>11</v>
      </c>
      <c r="J2" s="43"/>
      <c r="K2" s="43"/>
      <c r="L2" s="43"/>
      <c r="M2" s="34"/>
      <c r="N2" s="42" t="s">
        <v>11</v>
      </c>
      <c r="O2" s="43"/>
      <c r="P2" s="43"/>
      <c r="Q2" s="43"/>
      <c r="R2" s="34"/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35</v>
      </c>
      <c r="M3" s="35" t="s">
        <v>6</v>
      </c>
      <c r="N3" s="5" t="s">
        <v>14</v>
      </c>
      <c r="O3" s="5" t="s">
        <v>14</v>
      </c>
      <c r="P3" s="5" t="s">
        <v>15</v>
      </c>
      <c r="Q3" s="14" t="s">
        <v>36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59</v>
      </c>
      <c r="W3" s="21" t="s">
        <v>19</v>
      </c>
      <c r="X3" s="21" t="s">
        <v>20</v>
      </c>
      <c r="Y3" s="21" t="s">
        <v>21</v>
      </c>
      <c r="Z3" s="21" t="s">
        <v>58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</row>
    <row r="5" spans="1:37">
      <c r="A5">
        <v>4989</v>
      </c>
      <c r="B5" t="s">
        <v>49</v>
      </c>
      <c r="C5" s="8" t="s">
        <v>37</v>
      </c>
      <c r="D5" s="28">
        <v>1.0432999999999999</v>
      </c>
      <c r="E5" s="37">
        <v>1.0435000000000001</v>
      </c>
      <c r="F5" s="37">
        <f>D5-E5</f>
        <v>-2.0000000000020002E-4</v>
      </c>
      <c r="G5" s="29">
        <f>(D5+E5)/2</f>
        <v>1.0434000000000001</v>
      </c>
      <c r="H5" s="29">
        <v>5.5594000000000001</v>
      </c>
      <c r="I5" s="37">
        <v>2.2555000000000001</v>
      </c>
      <c r="J5" s="37">
        <v>2.2549999999999999</v>
      </c>
      <c r="K5" s="37">
        <f>I5-J5</f>
        <v>5.0000000000016698E-4</v>
      </c>
      <c r="L5" s="28">
        <f>(I5+J5)/2</f>
        <v>2.2552500000000002</v>
      </c>
      <c r="M5" s="29">
        <f>L5-G5</f>
        <v>1.2118500000000001</v>
      </c>
      <c r="N5" s="28">
        <v>2.1522000000000001</v>
      </c>
      <c r="O5" s="37">
        <v>2.1522999999999999</v>
      </c>
      <c r="P5" s="37">
        <f>N5-O5</f>
        <v>-9.9999999999766942E-5</v>
      </c>
      <c r="Q5" s="28">
        <f>(N5+O5)/2</f>
        <v>2.15225</v>
      </c>
      <c r="R5" s="29">
        <f>Q5-G5</f>
        <v>1.1088499999999999</v>
      </c>
      <c r="S5" s="37">
        <f>H5-L5</f>
        <v>3.3041499999999999</v>
      </c>
      <c r="T5" s="37">
        <f>M5</f>
        <v>1.2118500000000001</v>
      </c>
      <c r="U5" s="37">
        <f>M5-R5</f>
        <v>0.1030000000000002</v>
      </c>
      <c r="V5" s="37">
        <f>R5</f>
        <v>1.1088499999999999</v>
      </c>
      <c r="W5" s="37">
        <f>H5-G5</f>
        <v>4.516</v>
      </c>
      <c r="X5" s="37">
        <f>(S5/W5)*100</f>
        <v>73.165411868910539</v>
      </c>
      <c r="Y5" s="37">
        <f>(U5/W5)*100</f>
        <v>2.2807794508414569</v>
      </c>
      <c r="Z5" s="44">
        <f>(V5/W5)*100</f>
        <v>24.553808680248004</v>
      </c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>
      <c r="A6">
        <v>4989</v>
      </c>
      <c r="B6" t="s">
        <v>50</v>
      </c>
      <c r="C6" s="8" t="s">
        <v>38</v>
      </c>
      <c r="D6" s="28">
        <v>0.99819999999999998</v>
      </c>
      <c r="E6" s="37">
        <v>0.99819999999999998</v>
      </c>
      <c r="F6" s="37">
        <f t="shared" ref="F6:F16" si="0">D6-E6</f>
        <v>0</v>
      </c>
      <c r="G6" s="29">
        <f t="shared" ref="G6:G16" si="1">(D6+E6)/2</f>
        <v>0.99819999999999998</v>
      </c>
      <c r="H6" s="29">
        <v>8.7718000000000007</v>
      </c>
      <c r="I6" s="37">
        <v>3.363</v>
      </c>
      <c r="J6" s="37">
        <v>3.3626</v>
      </c>
      <c r="K6" s="37">
        <f t="shared" ref="K6:K12" si="2">I6-J6</f>
        <v>3.9999999999995595E-4</v>
      </c>
      <c r="L6" s="28">
        <f t="shared" ref="L6:L12" si="3">(I6+J6)/2</f>
        <v>3.3628</v>
      </c>
      <c r="M6" s="29">
        <f t="shared" ref="M6:M12" si="4">L6-G6</f>
        <v>2.3646000000000003</v>
      </c>
      <c r="N6" s="28">
        <v>3.1703000000000001</v>
      </c>
      <c r="O6" s="37">
        <v>3.1707000000000001</v>
      </c>
      <c r="P6" s="37">
        <f t="shared" ref="P6:P12" si="5">N6-O6</f>
        <v>-3.9999999999995595E-4</v>
      </c>
      <c r="Q6" s="28">
        <f t="shared" ref="Q6:Q12" si="6">(N6+O6)/2</f>
        <v>3.1705000000000001</v>
      </c>
      <c r="R6" s="29">
        <f t="shared" ref="R6:R12" si="7">Q6-G6</f>
        <v>2.1722999999999999</v>
      </c>
      <c r="S6" s="37">
        <f t="shared" ref="S6:S12" si="8">H6-L6</f>
        <v>5.4090000000000007</v>
      </c>
      <c r="T6" s="37">
        <f t="shared" ref="T6:T12" si="9">M6</f>
        <v>2.3646000000000003</v>
      </c>
      <c r="U6" s="37">
        <f t="shared" ref="U6:U12" si="10">M6-R6</f>
        <v>0.19230000000000036</v>
      </c>
      <c r="V6" s="37">
        <f t="shared" ref="V6:V11" si="11">R6</f>
        <v>2.1722999999999999</v>
      </c>
      <c r="W6" s="37">
        <f t="shared" ref="W6:W12" si="12">H6-G6</f>
        <v>7.773600000000001</v>
      </c>
      <c r="X6" s="37">
        <f t="shared" ref="X6:X12" si="13">(S6/W6)*100</f>
        <v>69.581661006483486</v>
      </c>
      <c r="Y6" s="37">
        <f t="shared" ref="Y6:Y12" si="14">(U6/W6)*100</f>
        <v>2.4737573325100382</v>
      </c>
      <c r="Z6" s="37">
        <f t="shared" ref="Z6:Z12" si="15">(V6/W6)*100</f>
        <v>27.944581661006477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>
      <c r="A7">
        <v>4989</v>
      </c>
      <c r="B7" t="s">
        <v>51</v>
      </c>
      <c r="C7" s="8" t="s">
        <v>39</v>
      </c>
      <c r="D7" s="28">
        <v>0.94469999999999998</v>
      </c>
      <c r="E7" s="37">
        <v>0.9446</v>
      </c>
      <c r="F7" s="37">
        <f t="shared" si="0"/>
        <v>9.9999999999988987E-5</v>
      </c>
      <c r="G7" s="29">
        <f t="shared" si="1"/>
        <v>0.94464999999999999</v>
      </c>
      <c r="H7" s="29">
        <v>8.7407000000000004</v>
      </c>
      <c r="I7" s="37">
        <v>3.2972999999999999</v>
      </c>
      <c r="J7" s="37">
        <v>3.2972000000000001</v>
      </c>
      <c r="K7" s="37">
        <f t="shared" si="2"/>
        <v>9.9999999999766942E-5</v>
      </c>
      <c r="L7" s="28">
        <f t="shared" si="3"/>
        <v>3.29725</v>
      </c>
      <c r="M7" s="29">
        <f t="shared" si="4"/>
        <v>2.3525999999999998</v>
      </c>
      <c r="N7" s="28">
        <v>3.1036999999999999</v>
      </c>
      <c r="O7" s="37">
        <v>3.1036000000000001</v>
      </c>
      <c r="P7" s="37">
        <f t="shared" si="5"/>
        <v>9.9999999999766942E-5</v>
      </c>
      <c r="Q7" s="28">
        <f t="shared" si="6"/>
        <v>3.10365</v>
      </c>
      <c r="R7" s="29">
        <f t="shared" si="7"/>
        <v>2.1589999999999998</v>
      </c>
      <c r="S7" s="37">
        <f t="shared" si="8"/>
        <v>5.4434500000000003</v>
      </c>
      <c r="T7" s="37">
        <f t="shared" si="9"/>
        <v>2.3525999999999998</v>
      </c>
      <c r="U7" s="37">
        <f t="shared" si="10"/>
        <v>0.19359999999999999</v>
      </c>
      <c r="V7" s="37">
        <f t="shared" si="11"/>
        <v>2.1589999999999998</v>
      </c>
      <c r="W7" s="37">
        <f t="shared" si="12"/>
        <v>7.7960500000000001</v>
      </c>
      <c r="X7" s="37">
        <f t="shared" si="13"/>
        <v>69.823179687149263</v>
      </c>
      <c r="Y7" s="37">
        <f t="shared" si="14"/>
        <v>2.4833088551253519</v>
      </c>
      <c r="Z7" s="37">
        <f t="shared" si="15"/>
        <v>27.693511457725386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>
      <c r="A8">
        <v>4989</v>
      </c>
      <c r="B8" t="s">
        <v>52</v>
      </c>
      <c r="C8" s="8" t="s">
        <v>40</v>
      </c>
      <c r="D8" s="28">
        <v>1.0118</v>
      </c>
      <c r="E8" s="37">
        <v>1.0118</v>
      </c>
      <c r="F8" s="37">
        <f t="shared" si="0"/>
        <v>0</v>
      </c>
      <c r="G8" s="29">
        <f t="shared" si="1"/>
        <v>1.0118</v>
      </c>
      <c r="H8" s="29">
        <v>7.9923999999999999</v>
      </c>
      <c r="I8" s="37">
        <v>3.2947000000000002</v>
      </c>
      <c r="J8" s="37">
        <v>3.2944</v>
      </c>
      <c r="K8" s="37">
        <f t="shared" si="2"/>
        <v>3.00000000000189E-4</v>
      </c>
      <c r="L8" s="28">
        <f t="shared" si="3"/>
        <v>3.2945500000000001</v>
      </c>
      <c r="M8" s="29">
        <f t="shared" si="4"/>
        <v>2.2827500000000001</v>
      </c>
      <c r="N8" s="28">
        <v>3.1219999999999999</v>
      </c>
      <c r="O8" s="37">
        <v>3.1225000000000001</v>
      </c>
      <c r="P8" s="37">
        <f t="shared" si="5"/>
        <v>-5.0000000000016698E-4</v>
      </c>
      <c r="Q8" s="28">
        <f t="shared" si="6"/>
        <v>3.1222500000000002</v>
      </c>
      <c r="R8" s="29">
        <f t="shared" si="7"/>
        <v>2.1104500000000002</v>
      </c>
      <c r="S8" s="37">
        <f t="shared" si="8"/>
        <v>4.6978499999999999</v>
      </c>
      <c r="T8" s="37">
        <f t="shared" si="9"/>
        <v>2.2827500000000001</v>
      </c>
      <c r="U8" s="37">
        <f t="shared" si="10"/>
        <v>0.1722999999999999</v>
      </c>
      <c r="V8" s="37">
        <f t="shared" si="11"/>
        <v>2.1104500000000002</v>
      </c>
      <c r="W8" s="37">
        <f t="shared" si="12"/>
        <v>6.9805999999999999</v>
      </c>
      <c r="X8" s="37">
        <f t="shared" si="13"/>
        <v>67.298656275964817</v>
      </c>
      <c r="Y8" s="37">
        <f t="shared" si="14"/>
        <v>2.4682692032203519</v>
      </c>
      <c r="Z8" s="37">
        <f t="shared" si="15"/>
        <v>30.233074520814835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>
      <c r="A9">
        <v>4989</v>
      </c>
      <c r="B9" t="s">
        <v>53</v>
      </c>
      <c r="C9" s="8" t="s">
        <v>41</v>
      </c>
      <c r="D9" s="28">
        <v>1.0122</v>
      </c>
      <c r="E9" s="37">
        <v>1.0121</v>
      </c>
      <c r="F9" s="37">
        <f t="shared" si="0"/>
        <v>9.9999999999988987E-5</v>
      </c>
      <c r="G9" s="29">
        <f t="shared" si="1"/>
        <v>1.0121500000000001</v>
      </c>
      <c r="H9" s="29">
        <v>6.3421000000000003</v>
      </c>
      <c r="I9" s="37">
        <v>2.8311999999999999</v>
      </c>
      <c r="J9" s="37">
        <v>2.8311000000000002</v>
      </c>
      <c r="K9" s="37">
        <f t="shared" si="2"/>
        <v>9.9999999999766942E-5</v>
      </c>
      <c r="L9" s="28">
        <f t="shared" si="3"/>
        <v>2.8311500000000001</v>
      </c>
      <c r="M9" s="29">
        <f t="shared" si="4"/>
        <v>1.819</v>
      </c>
      <c r="N9" s="28">
        <v>2.6951999999999998</v>
      </c>
      <c r="O9" s="37">
        <v>2.6949999999999998</v>
      </c>
      <c r="P9" s="37">
        <f t="shared" si="5"/>
        <v>1.9999999999997797E-4</v>
      </c>
      <c r="Q9" s="28">
        <f t="shared" si="6"/>
        <v>2.6951000000000001</v>
      </c>
      <c r="R9" s="29">
        <f t="shared" si="7"/>
        <v>1.6829499999999999</v>
      </c>
      <c r="S9" s="37">
        <f t="shared" si="8"/>
        <v>3.5109500000000002</v>
      </c>
      <c r="T9" s="37">
        <f t="shared" si="9"/>
        <v>1.819</v>
      </c>
      <c r="U9" s="37">
        <f t="shared" si="10"/>
        <v>0.13605</v>
      </c>
      <c r="V9" s="37">
        <f t="shared" si="11"/>
        <v>1.6829499999999999</v>
      </c>
      <c r="W9" s="37">
        <f t="shared" si="12"/>
        <v>5.3299500000000002</v>
      </c>
      <c r="X9" s="37">
        <f t="shared" si="13"/>
        <v>65.872100113509518</v>
      </c>
      <c r="Y9" s="37">
        <f t="shared" si="14"/>
        <v>2.5525567782061742</v>
      </c>
      <c r="Z9" s="37">
        <f t="shared" si="15"/>
        <v>31.575343108284315</v>
      </c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>
      <c r="A10">
        <v>4989</v>
      </c>
      <c r="B10" t="s">
        <v>54</v>
      </c>
      <c r="C10" s="8" t="s">
        <v>42</v>
      </c>
      <c r="D10" s="28">
        <v>1.0269999999999999</v>
      </c>
      <c r="E10" s="37">
        <v>1.0271999999999999</v>
      </c>
      <c r="F10" s="37">
        <f t="shared" si="0"/>
        <v>-1.9999999999997797E-4</v>
      </c>
      <c r="G10" s="29">
        <f t="shared" si="1"/>
        <v>1.0270999999999999</v>
      </c>
      <c r="H10" s="29">
        <v>7.5983999999999998</v>
      </c>
      <c r="I10" s="37">
        <v>3.3140000000000001</v>
      </c>
      <c r="J10" s="37">
        <v>3.3138000000000001</v>
      </c>
      <c r="K10" s="37">
        <f t="shared" si="2"/>
        <v>1.9999999999997797E-4</v>
      </c>
      <c r="L10" s="28">
        <f t="shared" si="3"/>
        <v>3.3139000000000003</v>
      </c>
      <c r="M10" s="29">
        <f t="shared" si="4"/>
        <v>2.2868000000000004</v>
      </c>
      <c r="N10" s="28">
        <v>3.1515</v>
      </c>
      <c r="O10" s="37">
        <v>3.1511</v>
      </c>
      <c r="P10" s="37">
        <f t="shared" si="5"/>
        <v>3.9999999999995595E-4</v>
      </c>
      <c r="Q10" s="28">
        <f t="shared" si="6"/>
        <v>3.1513</v>
      </c>
      <c r="R10" s="29">
        <f t="shared" si="7"/>
        <v>2.1242000000000001</v>
      </c>
      <c r="S10" s="37">
        <f t="shared" si="8"/>
        <v>4.2844999999999995</v>
      </c>
      <c r="T10" s="37">
        <f t="shared" si="9"/>
        <v>2.2868000000000004</v>
      </c>
      <c r="U10" s="37">
        <f t="shared" si="10"/>
        <v>0.1626000000000003</v>
      </c>
      <c r="V10" s="37">
        <f t="shared" si="11"/>
        <v>2.1242000000000001</v>
      </c>
      <c r="W10" s="37">
        <f t="shared" si="12"/>
        <v>6.5712999999999999</v>
      </c>
      <c r="X10" s="37">
        <f t="shared" si="13"/>
        <v>65.20018869934411</v>
      </c>
      <c r="Y10" s="37">
        <f t="shared" si="14"/>
        <v>2.4743962381872735</v>
      </c>
      <c r="Z10" s="37">
        <f t="shared" si="15"/>
        <v>32.325415062468615</v>
      </c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>
      <c r="A11">
        <v>4989</v>
      </c>
      <c r="B11" t="s">
        <v>55</v>
      </c>
      <c r="C11" s="8" t="s">
        <v>43</v>
      </c>
      <c r="D11" s="28">
        <v>1.0501</v>
      </c>
      <c r="E11" s="37">
        <v>1.0499000000000001</v>
      </c>
      <c r="F11" s="37">
        <f t="shared" si="0"/>
        <v>1.9999999999997797E-4</v>
      </c>
      <c r="G11" s="29">
        <f t="shared" si="1"/>
        <v>1.05</v>
      </c>
      <c r="H11" s="29">
        <v>7.2998000000000003</v>
      </c>
      <c r="I11" s="37">
        <v>3.1753999999999998</v>
      </c>
      <c r="J11" s="37">
        <v>3.1749999999999998</v>
      </c>
      <c r="K11" s="37">
        <f t="shared" si="2"/>
        <v>3.9999999999995595E-4</v>
      </c>
      <c r="L11" s="28">
        <f t="shared" si="3"/>
        <v>3.1751999999999998</v>
      </c>
      <c r="M11" s="29">
        <f t="shared" si="4"/>
        <v>2.1251999999999995</v>
      </c>
      <c r="N11" s="28">
        <v>3.0211999999999999</v>
      </c>
      <c r="O11" s="37">
        <v>3.0213999999999999</v>
      </c>
      <c r="P11" s="37">
        <f t="shared" si="5"/>
        <v>-1.9999999999997797E-4</v>
      </c>
      <c r="Q11" s="28">
        <f t="shared" si="6"/>
        <v>3.0213000000000001</v>
      </c>
      <c r="R11" s="29">
        <f t="shared" si="7"/>
        <v>1.9713000000000001</v>
      </c>
      <c r="S11" s="37">
        <f t="shared" si="8"/>
        <v>4.1246000000000009</v>
      </c>
      <c r="T11" s="37">
        <f t="shared" si="9"/>
        <v>2.1251999999999995</v>
      </c>
      <c r="U11" s="37">
        <f t="shared" si="10"/>
        <v>0.15389999999999948</v>
      </c>
      <c r="V11" s="37">
        <f t="shared" si="11"/>
        <v>1.9713000000000001</v>
      </c>
      <c r="W11" s="37">
        <f t="shared" si="12"/>
        <v>6.2498000000000005</v>
      </c>
      <c r="X11" s="37">
        <f t="shared" si="13"/>
        <v>65.995711862779615</v>
      </c>
      <c r="Y11" s="37">
        <f t="shared" si="14"/>
        <v>2.4624787993215698</v>
      </c>
      <c r="Z11" s="37">
        <f t="shared" si="15"/>
        <v>31.541809337898812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>
      <c r="A12">
        <v>4989</v>
      </c>
      <c r="B12" t="s">
        <v>56</v>
      </c>
      <c r="C12" s="8" t="s">
        <v>44</v>
      </c>
      <c r="D12" s="28">
        <v>1.0343</v>
      </c>
      <c r="E12" s="37">
        <v>1.0342</v>
      </c>
      <c r="F12" s="37">
        <f t="shared" si="0"/>
        <v>9.9999999999988987E-5</v>
      </c>
      <c r="G12" s="29">
        <f t="shared" si="1"/>
        <v>1.0342500000000001</v>
      </c>
      <c r="H12" s="29">
        <v>7.2098000000000004</v>
      </c>
      <c r="I12" s="37">
        <v>3.1848000000000001</v>
      </c>
      <c r="J12" s="37">
        <v>3.1844999999999999</v>
      </c>
      <c r="K12" s="37">
        <f t="shared" si="2"/>
        <v>3.00000000000189E-4</v>
      </c>
      <c r="L12" s="28">
        <f t="shared" si="3"/>
        <v>3.18465</v>
      </c>
      <c r="M12" s="29">
        <f t="shared" si="4"/>
        <v>2.1503999999999999</v>
      </c>
      <c r="N12" s="28">
        <v>2.9535</v>
      </c>
      <c r="O12" s="37">
        <v>2.9533</v>
      </c>
      <c r="P12" s="37">
        <f t="shared" si="5"/>
        <v>1.9999999999997797E-4</v>
      </c>
      <c r="Q12" s="28">
        <f t="shared" si="6"/>
        <v>2.9534000000000002</v>
      </c>
      <c r="R12" s="29">
        <f t="shared" si="7"/>
        <v>1.9191500000000001</v>
      </c>
      <c r="S12" s="37">
        <f t="shared" si="8"/>
        <v>4.02515</v>
      </c>
      <c r="T12" s="37">
        <f t="shared" si="9"/>
        <v>2.1503999999999999</v>
      </c>
      <c r="U12" s="37">
        <f t="shared" si="10"/>
        <v>0.23124999999999973</v>
      </c>
      <c r="V12" s="37">
        <f>R12</f>
        <v>1.9191500000000001</v>
      </c>
      <c r="W12" s="37">
        <f t="shared" si="12"/>
        <v>6.1755500000000003</v>
      </c>
      <c r="X12" s="37">
        <f t="shared" si="13"/>
        <v>65.178809984535789</v>
      </c>
      <c r="Y12" s="37">
        <f t="shared" si="14"/>
        <v>3.7446057436179729</v>
      </c>
      <c r="Z12" s="37">
        <f t="shared" si="15"/>
        <v>31.07658427184623</v>
      </c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C13" s="8" t="s">
        <v>45</v>
      </c>
      <c r="D13" s="28">
        <v>1.0371999999999999</v>
      </c>
      <c r="E13" s="37">
        <v>1.0371999999999999</v>
      </c>
      <c r="F13" s="37">
        <f t="shared" si="0"/>
        <v>0</v>
      </c>
      <c r="G13" s="29">
        <f t="shared" si="1"/>
        <v>1.0371999999999999</v>
      </c>
      <c r="H13" s="29"/>
      <c r="I13" s="37"/>
      <c r="J13" s="37"/>
      <c r="K13" s="37"/>
      <c r="L13" s="28"/>
      <c r="M13" s="29"/>
      <c r="N13" s="28"/>
      <c r="O13" s="37"/>
      <c r="P13" s="37"/>
      <c r="Q13" s="28"/>
      <c r="R13" s="2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C14" s="8" t="s">
        <v>46</v>
      </c>
      <c r="D14" s="28">
        <v>1.0589999999999999</v>
      </c>
      <c r="E14" s="37">
        <v>1.0589999999999999</v>
      </c>
      <c r="F14" s="37">
        <f t="shared" si="0"/>
        <v>0</v>
      </c>
      <c r="G14" s="29">
        <f t="shared" si="1"/>
        <v>1.0589999999999999</v>
      </c>
      <c r="H14" s="29"/>
      <c r="I14" s="37"/>
      <c r="J14" s="37"/>
      <c r="K14" s="37"/>
      <c r="L14" s="28"/>
      <c r="M14" s="29"/>
      <c r="N14" s="28"/>
      <c r="O14" s="37"/>
      <c r="P14" s="37"/>
      <c r="Q14" s="28"/>
      <c r="R14" s="2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C15" s="8" t="s">
        <v>47</v>
      </c>
      <c r="D15" s="28">
        <v>1.0544</v>
      </c>
      <c r="E15" s="37">
        <v>1.0542</v>
      </c>
      <c r="F15" s="37">
        <f t="shared" si="0"/>
        <v>1.9999999999997797E-4</v>
      </c>
      <c r="G15" s="29">
        <f t="shared" si="1"/>
        <v>1.0543</v>
      </c>
      <c r="H15" s="29"/>
      <c r="I15" s="37"/>
      <c r="J15" s="37"/>
      <c r="K15" s="37"/>
      <c r="L15" s="28"/>
      <c r="M15" s="29"/>
      <c r="N15" s="28"/>
      <c r="O15" s="37"/>
      <c r="P15" s="37"/>
      <c r="Q15" s="28"/>
      <c r="R15" s="2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C16" s="8" t="s">
        <v>48</v>
      </c>
      <c r="D16" s="28">
        <v>1.0582</v>
      </c>
      <c r="E16" s="37">
        <v>1.0582</v>
      </c>
      <c r="F16" s="37">
        <f t="shared" si="0"/>
        <v>0</v>
      </c>
      <c r="G16" s="29">
        <f t="shared" si="1"/>
        <v>1.0582</v>
      </c>
      <c r="H16" s="29"/>
      <c r="I16" s="37"/>
      <c r="J16" s="37"/>
      <c r="K16" s="37"/>
      <c r="L16" s="28"/>
      <c r="M16" s="29"/>
      <c r="N16" s="28"/>
      <c r="O16" s="37"/>
      <c r="P16" s="37"/>
      <c r="Q16" s="28"/>
      <c r="R16" s="2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4:37">
      <c r="D17" s="28"/>
      <c r="E17" s="37"/>
      <c r="F17" s="37"/>
      <c r="G17" s="29"/>
      <c r="H17" s="29"/>
      <c r="I17" s="37"/>
      <c r="J17" s="37"/>
      <c r="K17" s="37"/>
      <c r="L17" s="28"/>
      <c r="M17" s="29"/>
      <c r="N17" s="28"/>
      <c r="O17" s="37"/>
      <c r="P17" s="37"/>
      <c r="Q17" s="28"/>
      <c r="R17" s="2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4:37">
      <c r="D18" s="28"/>
      <c r="E18" s="37"/>
      <c r="F18" s="37"/>
      <c r="G18" s="29"/>
      <c r="H18" s="29"/>
      <c r="I18" s="37"/>
      <c r="J18" s="37"/>
      <c r="K18" s="37"/>
      <c r="L18" s="28"/>
      <c r="M18" s="29"/>
      <c r="N18" s="28"/>
      <c r="O18" s="37"/>
      <c r="P18" s="37"/>
      <c r="Q18" s="28"/>
      <c r="R18" s="2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4:37">
      <c r="D19" s="28"/>
      <c r="E19" s="37"/>
      <c r="F19" s="37"/>
      <c r="G19" s="29"/>
      <c r="H19" s="29"/>
      <c r="I19" s="37"/>
      <c r="J19" s="37"/>
      <c r="K19" s="37"/>
      <c r="L19" s="28"/>
      <c r="M19" s="29"/>
      <c r="N19" s="28"/>
      <c r="O19" s="37"/>
      <c r="P19" s="37"/>
      <c r="Q19" s="28"/>
      <c r="R19" s="2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4:37">
      <c r="D20" s="28"/>
      <c r="E20" s="37"/>
      <c r="F20" s="37"/>
      <c r="G20" s="29"/>
      <c r="H20" s="29"/>
      <c r="I20" s="37"/>
      <c r="J20" s="37"/>
      <c r="K20" s="37"/>
      <c r="L20" s="28"/>
      <c r="M20" s="29"/>
      <c r="N20" s="28"/>
      <c r="O20" s="37"/>
      <c r="P20" s="37"/>
      <c r="Q20" s="28"/>
      <c r="R20" s="2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4:37">
      <c r="D21" s="28"/>
      <c r="E21" s="37"/>
      <c r="F21" s="37"/>
      <c r="G21" s="29"/>
      <c r="H21" s="29"/>
      <c r="I21" s="37"/>
      <c r="J21" s="37"/>
      <c r="K21" s="37"/>
      <c r="L21" s="28"/>
      <c r="M21" s="29"/>
      <c r="N21" s="28"/>
      <c r="O21" s="37"/>
      <c r="P21" s="37"/>
      <c r="Q21" s="28"/>
      <c r="R21" s="2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4:37">
      <c r="D22" s="28"/>
      <c r="E22" s="37"/>
      <c r="F22" s="37"/>
      <c r="G22" s="29"/>
      <c r="H22" s="29"/>
      <c r="I22" s="37"/>
      <c r="J22" s="37"/>
      <c r="K22" s="37"/>
      <c r="L22" s="28"/>
      <c r="M22" s="29"/>
      <c r="N22" s="28"/>
      <c r="O22" s="37"/>
      <c r="P22" s="37"/>
      <c r="Q22" s="28"/>
      <c r="R22" s="2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4:37">
      <c r="D23" s="28"/>
      <c r="E23" s="37"/>
      <c r="F23" s="37"/>
      <c r="G23" s="29"/>
      <c r="H23" s="29"/>
      <c r="I23" s="37"/>
      <c r="J23" s="37"/>
      <c r="K23" s="37"/>
      <c r="L23" s="28"/>
      <c r="M23" s="29"/>
      <c r="N23" s="28"/>
      <c r="O23" s="37"/>
      <c r="P23" s="37"/>
      <c r="Q23" s="28"/>
      <c r="R23" s="2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4:37">
      <c r="D24" s="28"/>
      <c r="E24" s="37"/>
      <c r="F24" s="37"/>
      <c r="G24" s="29"/>
      <c r="H24" s="29"/>
      <c r="I24" s="37"/>
      <c r="J24" s="37"/>
      <c r="K24" s="37"/>
      <c r="L24" s="28"/>
      <c r="M24" s="29"/>
      <c r="N24" s="28"/>
      <c r="O24" s="37"/>
      <c r="P24" s="37"/>
      <c r="Q24" s="28"/>
      <c r="R24" s="2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4:37">
      <c r="D25" s="28"/>
      <c r="E25" s="37"/>
      <c r="F25" s="37"/>
      <c r="G25" s="29"/>
      <c r="H25" s="29"/>
      <c r="I25" s="37"/>
      <c r="J25" s="37"/>
      <c r="K25" s="37"/>
      <c r="L25" s="28"/>
      <c r="M25" s="29"/>
      <c r="N25" s="28"/>
      <c r="O25" s="37"/>
      <c r="P25" s="37"/>
      <c r="Q25" s="28"/>
      <c r="R25" s="2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4:37">
      <c r="D26" s="28"/>
      <c r="E26" s="37"/>
      <c r="F26" s="37"/>
      <c r="G26" s="29"/>
      <c r="H26" s="29"/>
      <c r="I26" s="37"/>
      <c r="J26" s="37"/>
      <c r="K26" s="37"/>
      <c r="L26" s="28"/>
      <c r="M26" s="29"/>
      <c r="N26" s="28"/>
      <c r="O26" s="37"/>
      <c r="P26" s="37"/>
      <c r="Q26" s="28"/>
      <c r="R26" s="2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4:37">
      <c r="D27" s="28"/>
      <c r="E27" s="37"/>
      <c r="F27" s="37"/>
      <c r="G27" s="29"/>
      <c r="H27" s="29"/>
      <c r="I27" s="37"/>
      <c r="J27" s="37"/>
      <c r="K27" s="37"/>
      <c r="L27" s="28"/>
      <c r="M27" s="29"/>
      <c r="N27" s="28"/>
      <c r="O27" s="37"/>
      <c r="P27" s="37"/>
      <c r="Q27" s="28"/>
      <c r="R27" s="2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4:37">
      <c r="D28" s="28"/>
      <c r="E28" s="37"/>
      <c r="F28" s="37"/>
      <c r="G28" s="29"/>
      <c r="H28" s="29"/>
      <c r="I28" s="37"/>
      <c r="J28" s="37"/>
      <c r="K28" s="37"/>
      <c r="L28" s="28"/>
      <c r="M28" s="29"/>
      <c r="N28" s="28"/>
      <c r="O28" s="37"/>
      <c r="P28" s="37"/>
      <c r="Q28" s="28"/>
      <c r="R28" s="2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4:37">
      <c r="D29" s="28"/>
      <c r="E29" s="37"/>
      <c r="F29" s="37"/>
      <c r="G29" s="29"/>
      <c r="H29" s="29"/>
      <c r="I29" s="37"/>
      <c r="J29" s="37"/>
      <c r="K29" s="37"/>
      <c r="L29" s="28"/>
      <c r="M29" s="29"/>
      <c r="N29" s="28"/>
      <c r="O29" s="37"/>
      <c r="P29" s="37"/>
      <c r="Q29" s="28"/>
      <c r="R29" s="2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4:37">
      <c r="D30" s="28"/>
      <c r="E30" s="37"/>
      <c r="F30" s="37"/>
      <c r="G30" s="29"/>
      <c r="H30" s="29"/>
      <c r="I30" s="37"/>
      <c r="J30" s="37"/>
      <c r="K30" s="37"/>
      <c r="L30" s="28"/>
      <c r="M30" s="29"/>
      <c r="N30" s="28"/>
      <c r="O30" s="37"/>
      <c r="P30" s="37"/>
      <c r="Q30" s="28"/>
      <c r="R30" s="2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4:37">
      <c r="D31" s="28"/>
      <c r="E31" s="37"/>
      <c r="F31" s="37"/>
      <c r="G31" s="29"/>
      <c r="H31" s="29"/>
      <c r="I31" s="37"/>
      <c r="J31" s="37"/>
      <c r="K31" s="37"/>
      <c r="L31" s="28"/>
      <c r="M31" s="29"/>
      <c r="N31" s="28"/>
      <c r="O31" s="37"/>
      <c r="P31" s="37"/>
      <c r="Q31" s="28"/>
      <c r="R31" s="2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4:37">
      <c r="D32" s="28"/>
      <c r="E32" s="37"/>
      <c r="F32" s="37"/>
      <c r="G32" s="29"/>
      <c r="H32" s="29"/>
      <c r="I32" s="37"/>
      <c r="J32" s="37"/>
      <c r="K32" s="37"/>
      <c r="L32" s="28"/>
      <c r="M32" s="29"/>
      <c r="N32" s="28"/>
      <c r="O32" s="37"/>
      <c r="P32" s="37"/>
      <c r="Q32" s="28"/>
      <c r="R32" s="2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4:37">
      <c r="D33" s="28"/>
      <c r="E33" s="37"/>
      <c r="F33" s="37"/>
      <c r="G33" s="29"/>
      <c r="H33" s="29"/>
      <c r="I33" s="37"/>
      <c r="J33" s="37"/>
      <c r="K33" s="37"/>
      <c r="L33" s="28"/>
      <c r="M33" s="29"/>
      <c r="N33" s="28"/>
      <c r="O33" s="37"/>
      <c r="P33" s="37"/>
      <c r="Q33" s="28"/>
      <c r="R33" s="2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4:37">
      <c r="D34" s="28"/>
      <c r="E34" s="37"/>
      <c r="F34" s="37"/>
      <c r="G34" s="29"/>
      <c r="H34" s="29"/>
      <c r="I34" s="37"/>
      <c r="J34" s="37"/>
      <c r="K34" s="37"/>
      <c r="L34" s="28"/>
      <c r="M34" s="29"/>
      <c r="N34" s="28"/>
      <c r="O34" s="37"/>
      <c r="P34" s="37"/>
      <c r="Q34" s="28"/>
      <c r="R34" s="2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4:37">
      <c r="D35" s="28"/>
      <c r="E35" s="37"/>
      <c r="F35" s="37"/>
      <c r="G35" s="29"/>
      <c r="H35" s="29"/>
      <c r="I35" s="37"/>
      <c r="J35" s="37"/>
      <c r="K35" s="37"/>
      <c r="L35" s="28"/>
      <c r="M35" s="29"/>
      <c r="N35" s="28"/>
      <c r="O35" s="37"/>
      <c r="P35" s="37"/>
      <c r="Q35" s="28"/>
      <c r="R35" s="2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4:37">
      <c r="D36" s="28"/>
      <c r="E36" s="37"/>
      <c r="F36" s="37"/>
      <c r="G36" s="29"/>
      <c r="H36" s="29"/>
      <c r="I36" s="37"/>
      <c r="J36" s="37"/>
      <c r="K36" s="37"/>
      <c r="L36" s="28"/>
      <c r="M36" s="29"/>
      <c r="N36" s="28"/>
      <c r="O36" s="37"/>
      <c r="P36" s="37"/>
      <c r="Q36" s="28"/>
      <c r="R36" s="2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4:37">
      <c r="D37" s="28"/>
      <c r="E37" s="37"/>
      <c r="F37" s="37"/>
      <c r="G37" s="29"/>
      <c r="H37" s="29"/>
      <c r="I37" s="37"/>
      <c r="J37" s="37"/>
      <c r="K37" s="37"/>
      <c r="L37" s="28"/>
      <c r="M37" s="29"/>
      <c r="N37" s="28"/>
      <c r="O37" s="37"/>
      <c r="P37" s="37"/>
      <c r="Q37" s="28"/>
      <c r="R37" s="2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4:37">
      <c r="D38" s="28"/>
      <c r="E38" s="37"/>
      <c r="F38" s="37"/>
      <c r="G38" s="29"/>
      <c r="H38" s="29"/>
      <c r="I38" s="37"/>
      <c r="J38" s="37"/>
      <c r="K38" s="37"/>
      <c r="L38" s="28"/>
      <c r="M38" s="29"/>
      <c r="N38" s="28"/>
      <c r="O38" s="37"/>
      <c r="P38" s="37"/>
      <c r="Q38" s="28"/>
      <c r="R38" s="2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4:37">
      <c r="D39" s="28"/>
      <c r="E39" s="37"/>
      <c r="F39" s="37"/>
      <c r="G39" s="29"/>
      <c r="H39" s="29"/>
      <c r="I39" s="37"/>
      <c r="J39" s="37"/>
      <c r="K39" s="37"/>
      <c r="L39" s="28"/>
      <c r="M39" s="29"/>
      <c r="N39" s="28"/>
      <c r="O39" s="37"/>
      <c r="P39" s="37"/>
      <c r="Q39" s="28"/>
      <c r="R39" s="2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4:37">
      <c r="D40" s="28"/>
      <c r="E40" s="37"/>
      <c r="F40" s="37"/>
      <c r="G40" s="29"/>
      <c r="H40" s="29"/>
      <c r="I40" s="37"/>
      <c r="J40" s="37"/>
      <c r="K40" s="37"/>
      <c r="L40" s="28"/>
      <c r="M40" s="29"/>
      <c r="N40" s="28"/>
      <c r="O40" s="37"/>
      <c r="P40" s="37"/>
      <c r="Q40" s="28"/>
      <c r="R40" s="2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4:37">
      <c r="D41" s="28"/>
      <c r="E41" s="37"/>
      <c r="F41" s="37"/>
      <c r="G41" s="29"/>
      <c r="H41" s="29"/>
      <c r="I41" s="37"/>
      <c r="J41" s="37"/>
      <c r="K41" s="37"/>
      <c r="L41" s="28"/>
      <c r="M41" s="29"/>
      <c r="N41" s="28"/>
      <c r="O41" s="37"/>
      <c r="P41" s="37"/>
      <c r="Q41" s="28"/>
      <c r="R41" s="29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4:37">
      <c r="D42" s="28"/>
      <c r="E42" s="37"/>
      <c r="F42" s="37"/>
      <c r="G42" s="29"/>
      <c r="H42" s="29"/>
      <c r="I42" s="37"/>
      <c r="J42" s="37"/>
      <c r="K42" s="37"/>
      <c r="L42" s="28"/>
      <c r="M42" s="29"/>
      <c r="N42" s="28"/>
      <c r="O42" s="37"/>
      <c r="P42" s="37"/>
      <c r="Q42" s="28"/>
      <c r="R42" s="29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4:37">
      <c r="D43" s="28"/>
      <c r="E43" s="37"/>
      <c r="F43" s="37"/>
      <c r="G43" s="29"/>
      <c r="H43" s="29"/>
      <c r="I43" s="37"/>
      <c r="J43" s="37"/>
      <c r="K43" s="37"/>
      <c r="L43" s="28"/>
      <c r="M43" s="29"/>
      <c r="N43" s="28"/>
      <c r="O43" s="37"/>
      <c r="P43" s="37"/>
      <c r="Q43" s="28"/>
      <c r="R43" s="29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4:37">
      <c r="D44" s="28"/>
      <c r="E44" s="37"/>
      <c r="F44" s="37"/>
      <c r="G44" s="29"/>
      <c r="H44" s="29"/>
      <c r="I44" s="37"/>
      <c r="J44" s="37"/>
      <c r="K44" s="37"/>
      <c r="L44" s="28"/>
      <c r="M44" s="29"/>
      <c r="N44" s="28"/>
      <c r="O44" s="37"/>
      <c r="P44" s="37"/>
      <c r="Q44" s="28"/>
      <c r="R44" s="2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21" sqref="I21"/>
    </sheetView>
  </sheetViews>
  <sheetFormatPr baseColWidth="10" defaultColWidth="8.83203125" defaultRowHeight="14" x14ac:dyDescent="0"/>
  <cols>
    <col min="1" max="1" width="16.5" bestFit="1" customWidth="1"/>
    <col min="2" max="2" width="9" customWidth="1"/>
    <col min="3" max="3" width="12.5" bestFit="1" customWidth="1"/>
    <col min="7" max="7" width="10.5" bestFit="1" customWidth="1"/>
    <col min="8" max="8" width="10.5" customWidth="1"/>
    <col min="9" max="9" width="9.83203125" bestFit="1" customWidth="1"/>
  </cols>
  <sheetData>
    <row r="1" spans="1:9">
      <c r="A1" s="23" t="s">
        <v>57</v>
      </c>
      <c r="B1" s="24"/>
      <c r="C1" s="24"/>
      <c r="D1" s="24"/>
      <c r="E1" s="24"/>
      <c r="F1" s="24"/>
      <c r="G1" s="24"/>
      <c r="H1" s="24"/>
      <c r="I1" s="25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59</v>
      </c>
      <c r="F2" s="21" t="s">
        <v>19</v>
      </c>
      <c r="G2" s="21" t="s">
        <v>20</v>
      </c>
      <c r="H2" s="21" t="s">
        <v>58</v>
      </c>
      <c r="I2" s="26" t="s">
        <v>21</v>
      </c>
    </row>
    <row r="3" spans="1:9">
      <c r="A3" s="27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8">
        <f>'RAW DATA'!S5</f>
        <v>3.3041499999999999</v>
      </c>
      <c r="C4" s="28">
        <f>'RAW DATA'!T5</f>
        <v>1.2118500000000001</v>
      </c>
      <c r="D4" s="28">
        <f>'RAW DATA'!U5</f>
        <v>0.1030000000000002</v>
      </c>
      <c r="E4" s="28">
        <f>'RAW DATA'!V5</f>
        <v>1.1088499999999999</v>
      </c>
      <c r="F4" s="28">
        <f>'RAW DATA'!W5</f>
        <v>4.516</v>
      </c>
      <c r="G4" s="28">
        <f>'RAW DATA'!X5</f>
        <v>73.165411868910539</v>
      </c>
      <c r="H4" s="28">
        <f>'RAW DATA'!Z5</f>
        <v>24.553808680248004</v>
      </c>
      <c r="I4" s="29">
        <f>'RAW DATA'!Y5</f>
        <v>2.2807794508414569</v>
      </c>
    </row>
    <row r="5" spans="1:9">
      <c r="A5" s="30" t="s">
        <v>28</v>
      </c>
      <c r="B5" s="28">
        <f>'RAW DATA'!S6</f>
        <v>5.4090000000000007</v>
      </c>
      <c r="C5" s="28">
        <f>'RAW DATA'!T6</f>
        <v>2.3646000000000003</v>
      </c>
      <c r="D5" s="28">
        <f>'RAW DATA'!U6</f>
        <v>0.19230000000000036</v>
      </c>
      <c r="E5" s="28">
        <f>'RAW DATA'!V6</f>
        <v>2.1722999999999999</v>
      </c>
      <c r="F5" s="28">
        <f>'RAW DATA'!W6</f>
        <v>7.773600000000001</v>
      </c>
      <c r="G5" s="28">
        <f>'RAW DATA'!X6</f>
        <v>69.581661006483486</v>
      </c>
      <c r="H5" s="28">
        <f>'RAW DATA'!Z6</f>
        <v>27.944581661006477</v>
      </c>
      <c r="I5" s="29">
        <f>'RAW DATA'!Y6</f>
        <v>2.4737573325100382</v>
      </c>
    </row>
    <row r="6" spans="1:9">
      <c r="A6" s="19" t="s">
        <v>29</v>
      </c>
      <c r="B6" s="28">
        <f>'RAW DATA'!S7</f>
        <v>5.4434500000000003</v>
      </c>
      <c r="C6" s="28">
        <f>'RAW DATA'!T7</f>
        <v>2.3525999999999998</v>
      </c>
      <c r="D6" s="28">
        <f>'RAW DATA'!U7</f>
        <v>0.19359999999999999</v>
      </c>
      <c r="E6" s="28">
        <f>'RAW DATA'!V7</f>
        <v>2.1589999999999998</v>
      </c>
      <c r="F6" s="28">
        <f>'RAW DATA'!W7</f>
        <v>7.7960500000000001</v>
      </c>
      <c r="G6" s="28">
        <f>'RAW DATA'!X7</f>
        <v>69.823179687149263</v>
      </c>
      <c r="H6" s="28">
        <f>'RAW DATA'!Z7</f>
        <v>27.693511457725386</v>
      </c>
      <c r="I6" s="29">
        <f>'RAW DATA'!Y7</f>
        <v>2.4833088551253519</v>
      </c>
    </row>
    <row r="7" spans="1:9">
      <c r="A7" s="19" t="s">
        <v>30</v>
      </c>
      <c r="B7" s="28">
        <f>'RAW DATA'!S8</f>
        <v>4.6978499999999999</v>
      </c>
      <c r="C7" s="28">
        <f>'RAW DATA'!T8</f>
        <v>2.2827500000000001</v>
      </c>
      <c r="D7" s="28">
        <f>'RAW DATA'!U8</f>
        <v>0.1722999999999999</v>
      </c>
      <c r="E7" s="28">
        <f>'RAW DATA'!V8</f>
        <v>2.1104500000000002</v>
      </c>
      <c r="F7" s="28">
        <f>'RAW DATA'!W8</f>
        <v>6.9805999999999999</v>
      </c>
      <c r="G7" s="28">
        <f>'RAW DATA'!X8</f>
        <v>67.298656275964817</v>
      </c>
      <c r="H7" s="28">
        <f>'RAW DATA'!Z8</f>
        <v>30.233074520814835</v>
      </c>
      <c r="I7" s="29">
        <f>'RAW DATA'!Y8</f>
        <v>2.4682692032203519</v>
      </c>
    </row>
    <row r="8" spans="1:9">
      <c r="A8" s="19" t="s">
        <v>31</v>
      </c>
      <c r="B8" s="28">
        <f>'RAW DATA'!S9</f>
        <v>3.5109500000000002</v>
      </c>
      <c r="C8" s="28">
        <f>'RAW DATA'!T9</f>
        <v>1.819</v>
      </c>
      <c r="D8" s="28">
        <f>'RAW DATA'!U9</f>
        <v>0.13605</v>
      </c>
      <c r="E8" s="28">
        <f>'RAW DATA'!V9</f>
        <v>1.6829499999999999</v>
      </c>
      <c r="F8" s="28">
        <f>'RAW DATA'!W9</f>
        <v>5.3299500000000002</v>
      </c>
      <c r="G8" s="28">
        <f>'RAW DATA'!X9</f>
        <v>65.872100113509518</v>
      </c>
      <c r="H8" s="28">
        <f>'RAW DATA'!Z9</f>
        <v>31.575343108284315</v>
      </c>
      <c r="I8" s="29">
        <f>'RAW DATA'!Y9</f>
        <v>2.5525567782061742</v>
      </c>
    </row>
    <row r="9" spans="1:9">
      <c r="A9" s="19" t="s">
        <v>32</v>
      </c>
      <c r="B9" s="28">
        <f>'RAW DATA'!S10</f>
        <v>4.2844999999999995</v>
      </c>
      <c r="C9" s="28">
        <f>'RAW DATA'!T10</f>
        <v>2.2868000000000004</v>
      </c>
      <c r="D9" s="28">
        <f>'RAW DATA'!U10</f>
        <v>0.1626000000000003</v>
      </c>
      <c r="E9" s="28">
        <f>'RAW DATA'!V10</f>
        <v>2.1242000000000001</v>
      </c>
      <c r="F9" s="28">
        <f>'RAW DATA'!W10</f>
        <v>6.5712999999999999</v>
      </c>
      <c r="G9" s="28">
        <f>'RAW DATA'!X10</f>
        <v>65.20018869934411</v>
      </c>
      <c r="H9" s="28">
        <f>'RAW DATA'!Z10</f>
        <v>32.325415062468615</v>
      </c>
      <c r="I9" s="29">
        <f>'RAW DATA'!Y10</f>
        <v>2.4743962381872735</v>
      </c>
    </row>
    <row r="10" spans="1:9">
      <c r="A10" s="19" t="s">
        <v>33</v>
      </c>
      <c r="B10" s="28">
        <f>'RAW DATA'!S11</f>
        <v>4.1246000000000009</v>
      </c>
      <c r="C10" s="28">
        <f>'RAW DATA'!T11</f>
        <v>2.1251999999999995</v>
      </c>
      <c r="D10" s="28">
        <f>'RAW DATA'!U11</f>
        <v>0.15389999999999948</v>
      </c>
      <c r="E10" s="28">
        <f>'RAW DATA'!V11</f>
        <v>1.9713000000000001</v>
      </c>
      <c r="F10" s="28">
        <f>'RAW DATA'!W11</f>
        <v>6.2498000000000005</v>
      </c>
      <c r="G10" s="28">
        <f>'RAW DATA'!X11</f>
        <v>65.995711862779615</v>
      </c>
      <c r="H10" s="28">
        <f>'RAW DATA'!Z11</f>
        <v>31.541809337898812</v>
      </c>
      <c r="I10" s="29">
        <f>'RAW DATA'!Y11</f>
        <v>2.4624787993215698</v>
      </c>
    </row>
    <row r="11" spans="1:9">
      <c r="A11" s="27" t="s">
        <v>34</v>
      </c>
      <c r="B11" s="31">
        <f>'RAW DATA'!S12</f>
        <v>4.02515</v>
      </c>
      <c r="C11" s="31">
        <f>'RAW DATA'!T12</f>
        <v>2.1503999999999999</v>
      </c>
      <c r="D11" s="31">
        <f>'RAW DATA'!U12</f>
        <v>0.23124999999999973</v>
      </c>
      <c r="E11" s="31">
        <f>'RAW DATA'!V12</f>
        <v>1.9191500000000001</v>
      </c>
      <c r="F11" s="31">
        <f>'RAW DATA'!W12</f>
        <v>6.1755500000000003</v>
      </c>
      <c r="G11" s="31">
        <f>'RAW DATA'!X12</f>
        <v>65.178809984535789</v>
      </c>
      <c r="H11" s="31">
        <f>'RAW DATA'!Z12</f>
        <v>31.07658427184623</v>
      </c>
      <c r="I11" s="32">
        <f>'RAW DATA'!Y12</f>
        <v>3.7446057436179729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2012-05-03T01:09:10Z</dcterms:modified>
</cp:coreProperties>
</file>