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375" windowWidth="14955" windowHeight="8700" activeTab="1"/>
  </bookViews>
  <sheets>
    <sheet name="RAW DATA" sheetId="1" r:id="rId1"/>
    <sheet name="FINAL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I5" i="2"/>
  <c r="I6"/>
  <c r="I7"/>
  <c r="I8"/>
  <c r="I9"/>
  <c r="I10"/>
  <c r="I11"/>
  <c r="I12"/>
  <c r="I13"/>
  <c r="I4"/>
  <c r="H5"/>
  <c r="H6"/>
  <c r="H7"/>
  <c r="H8"/>
  <c r="H9"/>
  <c r="H10"/>
  <c r="H11"/>
  <c r="H12"/>
  <c r="H13"/>
  <c r="H4"/>
  <c r="G5"/>
  <c r="G6"/>
  <c r="G7"/>
  <c r="G8"/>
  <c r="G9"/>
  <c r="G10"/>
  <c r="G11"/>
  <c r="G12"/>
  <c r="G13"/>
  <c r="G4"/>
  <c r="F5"/>
  <c r="F6"/>
  <c r="F7"/>
  <c r="F8"/>
  <c r="F9"/>
  <c r="F10"/>
  <c r="F11"/>
  <c r="F12"/>
  <c r="F13"/>
  <c r="F4"/>
  <c r="E5"/>
  <c r="E6"/>
  <c r="E7"/>
  <c r="E8"/>
  <c r="E9"/>
  <c r="E10"/>
  <c r="E11"/>
  <c r="E12"/>
  <c r="E13"/>
  <c r="E4"/>
  <c r="D5"/>
  <c r="D6"/>
  <c r="D7"/>
  <c r="D8"/>
  <c r="D9"/>
  <c r="D10"/>
  <c r="D11"/>
  <c r="D12"/>
  <c r="D13"/>
  <c r="D4"/>
  <c r="C5"/>
  <c r="C6"/>
  <c r="C7"/>
  <c r="C8"/>
  <c r="C9"/>
  <c r="C10"/>
  <c r="C11"/>
  <c r="C12"/>
  <c r="C13"/>
  <c r="C4"/>
  <c r="B5"/>
  <c r="B6"/>
  <c r="B7"/>
  <c r="B8"/>
  <c r="B9"/>
  <c r="B10"/>
  <c r="B11"/>
  <c r="B12"/>
  <c r="B13"/>
  <c r="B4"/>
  <c r="Z6" i="1"/>
  <c r="Z7"/>
  <c r="Z8"/>
  <c r="Z9"/>
  <c r="Z10"/>
  <c r="Z11"/>
  <c r="Z12"/>
  <c r="Z13"/>
  <c r="Z14"/>
  <c r="Z5"/>
  <c r="Y6"/>
  <c r="Y7"/>
  <c r="Y8"/>
  <c r="Y9"/>
  <c r="Y10"/>
  <c r="Y11"/>
  <c r="Y12"/>
  <c r="Y13"/>
  <c r="Y14"/>
  <c r="Y5"/>
  <c r="X6"/>
  <c r="X7"/>
  <c r="X8"/>
  <c r="X9"/>
  <c r="X10"/>
  <c r="X11"/>
  <c r="X12"/>
  <c r="X13"/>
  <c r="X14"/>
  <c r="X5"/>
  <c r="W6"/>
  <c r="W7"/>
  <c r="W8"/>
  <c r="W9"/>
  <c r="W10"/>
  <c r="W11"/>
  <c r="W12"/>
  <c r="W13"/>
  <c r="W14"/>
  <c r="W5"/>
  <c r="V6"/>
  <c r="V7"/>
  <c r="V8"/>
  <c r="V9"/>
  <c r="V10"/>
  <c r="V11"/>
  <c r="V12"/>
  <c r="V13"/>
  <c r="V14"/>
  <c r="V5"/>
  <c r="U6"/>
  <c r="U7"/>
  <c r="U8"/>
  <c r="U9"/>
  <c r="U10"/>
  <c r="U11"/>
  <c r="U12"/>
  <c r="U13"/>
  <c r="U14"/>
  <c r="U5"/>
  <c r="T6"/>
  <c r="T7"/>
  <c r="T8"/>
  <c r="T9"/>
  <c r="T10"/>
  <c r="T11"/>
  <c r="T12"/>
  <c r="T13"/>
  <c r="T14"/>
  <c r="T5"/>
  <c r="S6"/>
  <c r="S7"/>
  <c r="S8"/>
  <c r="S9"/>
  <c r="S10"/>
  <c r="S11"/>
  <c r="S12"/>
  <c r="S13"/>
  <c r="S14"/>
  <c r="S5"/>
  <c r="R6"/>
  <c r="R7"/>
  <c r="R8"/>
  <c r="R9"/>
  <c r="R10"/>
  <c r="R11"/>
  <c r="R12"/>
  <c r="R13"/>
  <c r="R14"/>
  <c r="R5"/>
  <c r="M6"/>
  <c r="M7"/>
  <c r="M8"/>
  <c r="M9"/>
  <c r="M10"/>
  <c r="M11"/>
  <c r="M12"/>
  <c r="M13"/>
  <c r="M14"/>
  <c r="M5"/>
  <c r="L6"/>
  <c r="L7"/>
  <c r="L8"/>
  <c r="L9"/>
  <c r="L10"/>
  <c r="L11"/>
  <c r="L12"/>
  <c r="L13"/>
  <c r="L14"/>
  <c r="L5"/>
  <c r="Q6"/>
  <c r="Q7"/>
  <c r="Q8"/>
  <c r="Q9"/>
  <c r="Q10"/>
  <c r="Q11"/>
  <c r="Q12"/>
  <c r="Q13"/>
  <c r="Q14"/>
  <c r="Q5"/>
  <c r="P6"/>
  <c r="P7"/>
  <c r="P8"/>
  <c r="P9"/>
  <c r="P10"/>
  <c r="P11"/>
  <c r="P12"/>
  <c r="P13"/>
  <c r="P14"/>
  <c r="P5"/>
  <c r="K6"/>
  <c r="K7"/>
  <c r="K8"/>
  <c r="K9"/>
  <c r="K10"/>
  <c r="K11"/>
  <c r="K12"/>
  <c r="K13"/>
  <c r="K14"/>
  <c r="K5"/>
  <c r="G6" l="1"/>
  <c r="G7"/>
  <c r="G8"/>
  <c r="G9"/>
  <c r="G10"/>
  <c r="G11"/>
  <c r="G12"/>
  <c r="G13"/>
  <c r="G14"/>
  <c r="G5"/>
  <c r="F14"/>
  <c r="F6"/>
  <c r="F7"/>
  <c r="F8"/>
  <c r="F9"/>
  <c r="F10"/>
  <c r="F11"/>
  <c r="F12"/>
  <c r="F13"/>
  <c r="F5"/>
</calcChain>
</file>

<file path=xl/sharedStrings.xml><?xml version="1.0" encoding="utf-8"?>
<sst xmlns="http://schemas.openxmlformats.org/spreadsheetml/2006/main" count="102" uniqueCount="66">
  <si>
    <t>STATION ID#</t>
  </si>
  <si>
    <t>Tray #</t>
  </si>
  <si>
    <t>Sample Label</t>
  </si>
  <si>
    <t>Wt Tray</t>
  </si>
  <si>
    <t xml:space="preserve">Weight 1 </t>
  </si>
  <si>
    <t xml:space="preserve">Weight 2 </t>
  </si>
  <si>
    <t>AVG WT</t>
  </si>
  <si>
    <t>(g)</t>
  </si>
  <si>
    <t>Tray+Sample</t>
  </si>
  <si>
    <t xml:space="preserve">Weight </t>
  </si>
  <si>
    <t>Sample (103-105 deg C)</t>
  </si>
  <si>
    <t>wt Tray + Sample</t>
  </si>
  <si>
    <t>diff</t>
  </si>
  <si>
    <t>Sample (550 deg C)</t>
  </si>
  <si>
    <t>Weight 1 (g)</t>
  </si>
  <si>
    <t>Diff</t>
  </si>
  <si>
    <t>Final</t>
  </si>
  <si>
    <t>moisture</t>
  </si>
  <si>
    <t>organics</t>
  </si>
  <si>
    <t>total</t>
  </si>
  <si>
    <t>%moisture</t>
  </si>
  <si>
    <t>%organics</t>
  </si>
  <si>
    <t>mud+organic</t>
  </si>
  <si>
    <t xml:space="preserve">Depth in the bed </t>
  </si>
  <si>
    <t>organic+mud</t>
  </si>
  <si>
    <t>organic</t>
  </si>
  <si>
    <t xml:space="preserve"> (cm)</t>
  </si>
  <si>
    <t>0 to 1</t>
  </si>
  <si>
    <t>1 to 2</t>
  </si>
  <si>
    <t>2 to 3</t>
  </si>
  <si>
    <t>3 to 4</t>
  </si>
  <si>
    <t>4 to 5</t>
  </si>
  <si>
    <t>5 to 6</t>
  </si>
  <si>
    <t>6 to 7</t>
  </si>
  <si>
    <t>7 to 8</t>
  </si>
  <si>
    <t>8 to 9</t>
  </si>
  <si>
    <t>9 to 10</t>
  </si>
  <si>
    <t>AVG WT+tray</t>
  </si>
  <si>
    <t>AVG WT+Tray</t>
  </si>
  <si>
    <t>H-G</t>
  </si>
  <si>
    <t>M-R</t>
  </si>
  <si>
    <t>M</t>
  </si>
  <si>
    <t>mud</t>
  </si>
  <si>
    <t>% mud</t>
  </si>
  <si>
    <t>H-M-G</t>
  </si>
  <si>
    <t>WC1</t>
  </si>
  <si>
    <t>WC2</t>
  </si>
  <si>
    <t>WC3</t>
  </si>
  <si>
    <t>WC4</t>
  </si>
  <si>
    <t>WC5</t>
  </si>
  <si>
    <t>WC6</t>
  </si>
  <si>
    <t>WC7</t>
  </si>
  <si>
    <t>WC8</t>
  </si>
  <si>
    <t>WC9</t>
  </si>
  <si>
    <t>5019_1-2</t>
  </si>
  <si>
    <t>5019_0-1</t>
  </si>
  <si>
    <t>5019_2-3</t>
  </si>
  <si>
    <t>5019_3-4</t>
  </si>
  <si>
    <t>5019_4-5</t>
  </si>
  <si>
    <t>5019_5-6</t>
  </si>
  <si>
    <t>5019_6-7</t>
  </si>
  <si>
    <t>5019_7-8</t>
  </si>
  <si>
    <t>5019_8-9</t>
  </si>
  <si>
    <t>5019_9-10</t>
  </si>
  <si>
    <t>WC19</t>
  </si>
  <si>
    <t>Sample: 5019</t>
  </si>
</sst>
</file>

<file path=xl/styles.xml><?xml version="1.0" encoding="utf-8"?>
<styleSheet xmlns="http://schemas.openxmlformats.org/spreadsheetml/2006/main">
  <numFmts count="1">
    <numFmt numFmtId="164" formatCode="0.0000"/>
  </numFmts>
  <fonts count="6">
    <font>
      <sz val="11"/>
      <color theme="1"/>
      <name val="Calibri"/>
      <family val="2"/>
      <scheme val="minor"/>
    </font>
    <font>
      <sz val="10"/>
      <name val="Verdana"/>
      <family val="2"/>
    </font>
    <font>
      <b/>
      <u/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0"/>
      <name val="Verdana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44">
    <xf numFmtId="0" fontId="0" fillId="0" borderId="0" xfId="0"/>
    <xf numFmtId="0" fontId="1" fillId="0" borderId="0" xfId="1" applyBorder="1"/>
    <xf numFmtId="0" fontId="2" fillId="0" borderId="0" xfId="1" applyFont="1" applyBorder="1" applyAlignment="1">
      <alignment horizontal="center"/>
    </xf>
    <xf numFmtId="0" fontId="2" fillId="0" borderId="0" xfId="1" applyFont="1" applyBorder="1"/>
    <xf numFmtId="0" fontId="1" fillId="0" borderId="3" xfId="1" applyBorder="1"/>
    <xf numFmtId="164" fontId="2" fillId="0" borderId="0" xfId="1" applyNumberFormat="1" applyFont="1" applyBorder="1" applyAlignment="1">
      <alignment horizontal="center"/>
    </xf>
    <xf numFmtId="0" fontId="3" fillId="0" borderId="1" xfId="1" applyFont="1" applyBorder="1" applyAlignment="1">
      <alignment horizontal="center"/>
    </xf>
    <xf numFmtId="0" fontId="3" fillId="0" borderId="4" xfId="1" applyFont="1" applyBorder="1" applyAlignment="1">
      <alignment horizontal="center"/>
    </xf>
    <xf numFmtId="0" fontId="0" fillId="0" borderId="3" xfId="0" applyBorder="1"/>
    <xf numFmtId="0" fontId="0" fillId="0" borderId="1" xfId="0" applyBorder="1"/>
    <xf numFmtId="0" fontId="0" fillId="0" borderId="4" xfId="0" applyBorder="1"/>
    <xf numFmtId="0" fontId="2" fillId="0" borderId="3" xfId="1" applyFont="1" applyFill="1" applyBorder="1" applyAlignment="1">
      <alignment horizontal="center"/>
    </xf>
    <xf numFmtId="0" fontId="3" fillId="0" borderId="3" xfId="1" applyFont="1" applyFill="1" applyBorder="1" applyAlignment="1">
      <alignment horizontal="center"/>
    </xf>
    <xf numFmtId="0" fontId="3" fillId="0" borderId="0" xfId="1" applyFont="1" applyBorder="1"/>
    <xf numFmtId="0" fontId="3" fillId="0" borderId="0" xfId="1" applyFont="1" applyBorder="1" applyAlignment="1">
      <alignment horizontal="center"/>
    </xf>
    <xf numFmtId="0" fontId="0" fillId="0" borderId="0" xfId="0" applyBorder="1"/>
    <xf numFmtId="0" fontId="2" fillId="0" borderId="3" xfId="1" applyFont="1" applyBorder="1" applyAlignment="1">
      <alignment horizontal="center"/>
    </xf>
    <xf numFmtId="0" fontId="2" fillId="0" borderId="3" xfId="1" applyFont="1" applyBorder="1" applyAlignment="1">
      <alignment horizontal="right"/>
    </xf>
    <xf numFmtId="0" fontId="3" fillId="0" borderId="3" xfId="1" applyFont="1" applyBorder="1" applyAlignment="1">
      <alignment horizontal="center"/>
    </xf>
    <xf numFmtId="0" fontId="0" fillId="0" borderId="2" xfId="0" applyBorder="1"/>
    <xf numFmtId="0" fontId="5" fillId="0" borderId="0" xfId="0" applyFont="1"/>
    <xf numFmtId="164" fontId="2" fillId="0" borderId="0" xfId="1" applyNumberFormat="1" applyFont="1" applyFill="1" applyBorder="1" applyAlignment="1">
      <alignment horizontal="center"/>
    </xf>
    <xf numFmtId="0" fontId="3" fillId="0" borderId="1" xfId="1" applyFont="1" applyFill="1" applyBorder="1" applyAlignment="1">
      <alignment horizontal="center"/>
    </xf>
    <xf numFmtId="0" fontId="0" fillId="0" borderId="6" xfId="0" applyBorder="1"/>
    <xf numFmtId="0" fontId="0" fillId="0" borderId="7" xfId="0" applyBorder="1"/>
    <xf numFmtId="164" fontId="2" fillId="0" borderId="3" xfId="1" applyNumberFormat="1" applyFont="1" applyFill="1" applyBorder="1" applyAlignment="1">
      <alignment horizontal="center"/>
    </xf>
    <xf numFmtId="0" fontId="0" fillId="0" borderId="5" xfId="0" applyBorder="1"/>
    <xf numFmtId="164" fontId="0" fillId="0" borderId="0" xfId="0" applyNumberFormat="1" applyBorder="1"/>
    <xf numFmtId="164" fontId="0" fillId="0" borderId="3" xfId="0" applyNumberFormat="1" applyBorder="1"/>
    <xf numFmtId="2" fontId="0" fillId="0" borderId="2" xfId="0" applyNumberFormat="1" applyBorder="1"/>
    <xf numFmtId="164" fontId="0" fillId="0" borderId="1" xfId="0" applyNumberFormat="1" applyBorder="1"/>
    <xf numFmtId="0" fontId="4" fillId="0" borderId="3" xfId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3" fillId="0" borderId="3" xfId="1" applyFont="1" applyBorder="1"/>
    <xf numFmtId="0" fontId="5" fillId="0" borderId="3" xfId="0" applyFont="1" applyBorder="1"/>
    <xf numFmtId="164" fontId="0" fillId="0" borderId="0" xfId="0" applyNumberFormat="1"/>
    <xf numFmtId="164" fontId="0" fillId="0" borderId="7" xfId="0" applyNumberFormat="1" applyBorder="1"/>
    <xf numFmtId="0" fontId="0" fillId="0" borderId="2" xfId="0" applyFill="1" applyBorder="1"/>
    <xf numFmtId="0" fontId="2" fillId="0" borderId="0" xfId="1" applyFont="1" applyFill="1" applyBorder="1" applyAlignment="1">
      <alignment horizontal="center"/>
    </xf>
    <xf numFmtId="0" fontId="1" fillId="0" borderId="0" xfId="1" applyBorder="1" applyAlignment="1"/>
    <xf numFmtId="0" fontId="4" fillId="0" borderId="2" xfId="1" applyFont="1" applyBorder="1" applyAlignment="1">
      <alignment horizontal="center"/>
    </xf>
    <xf numFmtId="0" fontId="4" fillId="0" borderId="0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2" fillId="0" borderId="0" xfId="1" applyFont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1048576"/>
  <sheetViews>
    <sheetView topLeftCell="O1" workbookViewId="0">
      <selection activeCell="B5" sqref="B5:B14"/>
    </sheetView>
  </sheetViews>
  <sheetFormatPr defaultRowHeight="15"/>
  <cols>
    <col min="1" max="2" width="15.42578125" customWidth="1"/>
    <col min="3" max="3" width="9.140625" style="8"/>
    <col min="4" max="4" width="9.140625" style="15" customWidth="1"/>
    <col min="5" max="6" width="9.140625" customWidth="1"/>
    <col min="7" max="7" width="9.140625" style="8" customWidth="1"/>
    <col min="8" max="8" width="18.85546875" style="8" customWidth="1"/>
    <col min="9" max="11" width="9.140625" customWidth="1"/>
    <col min="12" max="12" width="12.85546875" style="15" customWidth="1"/>
    <col min="13" max="13" width="9.140625" style="8" customWidth="1"/>
    <col min="14" max="14" width="11.85546875" style="15" bestFit="1" customWidth="1"/>
    <col min="15" max="15" width="11.85546875" bestFit="1" customWidth="1"/>
    <col min="17" max="17" width="13.28515625" style="15" bestFit="1" customWidth="1"/>
    <col min="18" max="18" width="9.140625" style="8"/>
    <col min="20" max="20" width="12.42578125" bestFit="1" customWidth="1"/>
    <col min="24" max="24" width="10.5703125" bestFit="1" customWidth="1"/>
    <col min="25" max="25" width="9.85546875" bestFit="1" customWidth="1"/>
  </cols>
  <sheetData>
    <row r="1" spans="1:37">
      <c r="A1" s="2" t="s">
        <v>0</v>
      </c>
      <c r="B1" s="2" t="s">
        <v>2</v>
      </c>
      <c r="C1" s="16" t="s">
        <v>1</v>
      </c>
      <c r="D1" s="38" t="s">
        <v>3</v>
      </c>
      <c r="E1" s="39"/>
      <c r="F1" s="39"/>
      <c r="G1" s="39"/>
      <c r="H1" s="11" t="s">
        <v>8</v>
      </c>
      <c r="I1" s="40" t="s">
        <v>10</v>
      </c>
      <c r="J1" s="41"/>
      <c r="K1" s="41"/>
      <c r="L1" s="41"/>
      <c r="M1" s="31"/>
      <c r="N1" s="40" t="s">
        <v>13</v>
      </c>
      <c r="O1" s="41"/>
      <c r="P1" s="41"/>
      <c r="Q1" s="41"/>
      <c r="R1" s="31"/>
      <c r="S1" s="20" t="s">
        <v>16</v>
      </c>
      <c r="T1" s="20"/>
    </row>
    <row r="2" spans="1:37">
      <c r="A2" s="3"/>
      <c r="B2" s="3"/>
      <c r="C2" s="17"/>
      <c r="D2" s="5" t="s">
        <v>4</v>
      </c>
      <c r="E2" s="5" t="s">
        <v>5</v>
      </c>
      <c r="F2" s="5" t="s">
        <v>15</v>
      </c>
      <c r="G2" s="33" t="s">
        <v>6</v>
      </c>
      <c r="H2" s="34" t="s">
        <v>9</v>
      </c>
      <c r="I2" s="42" t="s">
        <v>11</v>
      </c>
      <c r="J2" s="43"/>
      <c r="K2" s="43"/>
      <c r="L2" s="43"/>
      <c r="M2" s="32"/>
      <c r="N2" s="42" t="s">
        <v>11</v>
      </c>
      <c r="O2" s="43"/>
      <c r="P2" s="43"/>
      <c r="Q2" s="43"/>
      <c r="R2" s="32"/>
      <c r="S2" t="s">
        <v>44</v>
      </c>
      <c r="T2" t="s">
        <v>41</v>
      </c>
      <c r="U2" t="s">
        <v>40</v>
      </c>
      <c r="W2" t="s">
        <v>39</v>
      </c>
    </row>
    <row r="3" spans="1:37">
      <c r="A3" s="1"/>
      <c r="B3" s="1"/>
      <c r="C3" s="4"/>
      <c r="D3" s="14" t="s">
        <v>7</v>
      </c>
      <c r="E3" s="14" t="s">
        <v>7</v>
      </c>
      <c r="F3" s="14" t="s">
        <v>7</v>
      </c>
      <c r="G3" s="18" t="s">
        <v>7</v>
      </c>
      <c r="H3" s="12" t="s">
        <v>7</v>
      </c>
      <c r="I3" s="5" t="s">
        <v>4</v>
      </c>
      <c r="J3" s="5" t="s">
        <v>5</v>
      </c>
      <c r="K3" s="5" t="s">
        <v>12</v>
      </c>
      <c r="L3" s="13" t="s">
        <v>37</v>
      </c>
      <c r="M3" s="33" t="s">
        <v>6</v>
      </c>
      <c r="N3" s="5" t="s">
        <v>14</v>
      </c>
      <c r="O3" s="5" t="s">
        <v>14</v>
      </c>
      <c r="P3" s="5" t="s">
        <v>15</v>
      </c>
      <c r="Q3" s="14" t="s">
        <v>38</v>
      </c>
      <c r="R3" s="18" t="s">
        <v>6</v>
      </c>
      <c r="S3" s="21" t="s">
        <v>17</v>
      </c>
      <c r="T3" s="21" t="s">
        <v>22</v>
      </c>
      <c r="U3" s="21" t="s">
        <v>18</v>
      </c>
      <c r="V3" s="21" t="s">
        <v>42</v>
      </c>
      <c r="W3" s="21" t="s">
        <v>19</v>
      </c>
      <c r="X3" s="21" t="s">
        <v>20</v>
      </c>
      <c r="Y3" s="21" t="s">
        <v>21</v>
      </c>
      <c r="Z3" s="21" t="s">
        <v>43</v>
      </c>
    </row>
    <row r="4" spans="1:37">
      <c r="A4" s="9"/>
      <c r="B4" s="9"/>
      <c r="C4" s="10"/>
      <c r="D4" s="9"/>
      <c r="E4" s="9"/>
      <c r="F4" s="9"/>
      <c r="G4" s="10"/>
      <c r="H4" s="10"/>
      <c r="I4" s="6" t="s">
        <v>7</v>
      </c>
      <c r="J4" s="6" t="s">
        <v>7</v>
      </c>
      <c r="K4" s="6" t="s">
        <v>7</v>
      </c>
      <c r="L4" s="6" t="s">
        <v>7</v>
      </c>
      <c r="M4" s="7" t="s">
        <v>7</v>
      </c>
      <c r="N4" s="6" t="s">
        <v>7</v>
      </c>
      <c r="O4" s="6" t="s">
        <v>7</v>
      </c>
      <c r="P4" s="6" t="s">
        <v>7</v>
      </c>
      <c r="Q4" s="6" t="s">
        <v>7</v>
      </c>
      <c r="R4" s="7" t="s">
        <v>7</v>
      </c>
      <c r="S4" s="22" t="s">
        <v>7</v>
      </c>
      <c r="T4" s="22"/>
      <c r="U4" s="22" t="s">
        <v>7</v>
      </c>
      <c r="V4" s="22" t="s">
        <v>7</v>
      </c>
      <c r="W4" s="22" t="s">
        <v>7</v>
      </c>
      <c r="X4" s="9"/>
      <c r="Y4" s="9"/>
      <c r="Z4" s="9"/>
    </row>
    <row r="5" spans="1:37">
      <c r="A5">
        <v>5019</v>
      </c>
      <c r="B5" t="s">
        <v>55</v>
      </c>
      <c r="C5" s="8" t="s">
        <v>45</v>
      </c>
      <c r="D5" s="27">
        <v>0.9788</v>
      </c>
      <c r="E5" s="35">
        <v>0.97909999999999997</v>
      </c>
      <c r="F5" s="35">
        <f>D5-E5</f>
        <v>-2.9999999999996696E-4</v>
      </c>
      <c r="G5" s="28">
        <f>(D5+E5)/2</f>
        <v>0.97894999999999999</v>
      </c>
      <c r="H5" s="28">
        <v>5.5509000000000004</v>
      </c>
      <c r="I5" s="35">
        <v>2.1728000000000001</v>
      </c>
      <c r="J5" s="35">
        <v>2.1724999999999999</v>
      </c>
      <c r="K5" s="35">
        <f>J5-I5</f>
        <v>-3.00000000000189E-4</v>
      </c>
      <c r="L5" s="27">
        <f>(I5+J5)/2</f>
        <v>2.17265</v>
      </c>
      <c r="M5" s="28">
        <f>L5-G5</f>
        <v>1.1937</v>
      </c>
      <c r="N5" s="27">
        <v>2.0848</v>
      </c>
      <c r="O5" s="35">
        <v>2.0842999999999998</v>
      </c>
      <c r="P5" s="35">
        <f>N5-O5</f>
        <v>5.0000000000016698E-4</v>
      </c>
      <c r="Q5" s="27">
        <f>(N5+O5)/2</f>
        <v>2.0845500000000001</v>
      </c>
      <c r="R5" s="28">
        <f>Q5-G5</f>
        <v>1.1056000000000001</v>
      </c>
      <c r="S5" s="35">
        <f>H5-L5</f>
        <v>3.3782500000000004</v>
      </c>
      <c r="T5" s="35">
        <f>M5</f>
        <v>1.1937</v>
      </c>
      <c r="U5" s="35">
        <f>M5-R5</f>
        <v>8.8099999999999845E-2</v>
      </c>
      <c r="V5" s="35">
        <f>R5</f>
        <v>1.1056000000000001</v>
      </c>
      <c r="W5" s="35">
        <f>H5-G5</f>
        <v>4.5719500000000002</v>
      </c>
      <c r="X5" s="35">
        <f>(S5/W5)*100</f>
        <v>73.890790581699278</v>
      </c>
      <c r="Y5" s="35">
        <f>(U5/W5)*100</f>
        <v>1.9269677052461169</v>
      </c>
      <c r="Z5" s="35">
        <f>(V5/W5)*100</f>
        <v>24.182241713054605</v>
      </c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</row>
    <row r="6" spans="1:37">
      <c r="A6">
        <v>5019</v>
      </c>
      <c r="B6" t="s">
        <v>54</v>
      </c>
      <c r="C6" s="8" t="s">
        <v>46</v>
      </c>
      <c r="D6" s="27">
        <v>0.98850000000000005</v>
      </c>
      <c r="E6" s="35">
        <v>0.98829999999999996</v>
      </c>
      <c r="F6" s="35">
        <f t="shared" ref="F6:F14" si="0">D6-E6</f>
        <v>2.00000000000089E-4</v>
      </c>
      <c r="G6" s="28">
        <f t="shared" ref="G6:G14" si="1">(D6+E6)/2</f>
        <v>0.98839999999999995</v>
      </c>
      <c r="H6" s="28">
        <v>9.0817999999999994</v>
      </c>
      <c r="I6" s="35">
        <v>3.7542</v>
      </c>
      <c r="J6" s="35">
        <v>3.7538</v>
      </c>
      <c r="K6" s="35">
        <f t="shared" ref="K6:K14" si="2">J6-I6</f>
        <v>-3.9999999999995595E-4</v>
      </c>
      <c r="L6" s="27">
        <f t="shared" ref="L6:L14" si="3">(I6+J6)/2</f>
        <v>3.754</v>
      </c>
      <c r="M6" s="28">
        <f t="shared" ref="M6:M14" si="4">L6-G6</f>
        <v>2.7656000000000001</v>
      </c>
      <c r="N6" s="27">
        <v>3.5836000000000001</v>
      </c>
      <c r="O6" s="35">
        <v>3.5834000000000001</v>
      </c>
      <c r="P6" s="35">
        <f t="shared" ref="P6:P14" si="5">N6-O6</f>
        <v>1.9999999999997797E-4</v>
      </c>
      <c r="Q6" s="27">
        <f t="shared" ref="Q6:Q14" si="6">(N6+O6)/2</f>
        <v>3.5834999999999999</v>
      </c>
      <c r="R6" s="28">
        <f t="shared" ref="R6:R14" si="7">Q6-G6</f>
        <v>2.5951</v>
      </c>
      <c r="S6" s="35">
        <f t="shared" ref="S6:S14" si="8">H6-L6</f>
        <v>5.3277999999999999</v>
      </c>
      <c r="T6" s="35">
        <f t="shared" ref="T6:T14" si="9">M6</f>
        <v>2.7656000000000001</v>
      </c>
      <c r="U6" s="35">
        <f t="shared" ref="U6:U14" si="10">M6-R6</f>
        <v>0.1705000000000001</v>
      </c>
      <c r="V6" s="35">
        <f t="shared" ref="V6:V14" si="11">R6</f>
        <v>2.5951</v>
      </c>
      <c r="W6" s="35">
        <f t="shared" ref="W6:W14" si="12">H6-G6</f>
        <v>8.093399999999999</v>
      </c>
      <c r="X6" s="35">
        <f t="shared" ref="X6:X14" si="13">(S6/W6)*100</f>
        <v>65.828947043269835</v>
      </c>
      <c r="Y6" s="35">
        <f t="shared" ref="Y6:Y14" si="14">(U6/W6)*100</f>
        <v>2.1066548051498768</v>
      </c>
      <c r="Z6" s="35">
        <f t="shared" ref="Z6:Z14" si="15">(V6/W6)*100</f>
        <v>32.064398151580306</v>
      </c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</row>
    <row r="7" spans="1:37">
      <c r="A7">
        <v>5019</v>
      </c>
      <c r="B7" t="s">
        <v>56</v>
      </c>
      <c r="C7" s="8" t="s">
        <v>47</v>
      </c>
      <c r="D7" s="27">
        <v>1.0149999999999999</v>
      </c>
      <c r="E7" s="35">
        <v>1.0146999999999999</v>
      </c>
      <c r="F7" s="35">
        <f t="shared" si="0"/>
        <v>2.9999999999996696E-4</v>
      </c>
      <c r="G7" s="28">
        <f t="shared" si="1"/>
        <v>1.01485</v>
      </c>
      <c r="H7" s="28">
        <v>4.3792</v>
      </c>
      <c r="I7" s="35">
        <v>2.2082999999999999</v>
      </c>
      <c r="J7" s="35">
        <v>2.2082000000000002</v>
      </c>
      <c r="K7" s="35">
        <f t="shared" si="2"/>
        <v>-9.9999999999766942E-5</v>
      </c>
      <c r="L7" s="27">
        <f t="shared" si="3"/>
        <v>2.20825</v>
      </c>
      <c r="M7" s="28">
        <f t="shared" si="4"/>
        <v>1.1934</v>
      </c>
      <c r="N7" s="27">
        <v>2.1332</v>
      </c>
      <c r="O7" s="35">
        <v>2.1328999999999998</v>
      </c>
      <c r="P7" s="35">
        <f t="shared" si="5"/>
        <v>3.00000000000189E-4</v>
      </c>
      <c r="Q7" s="27">
        <f t="shared" si="6"/>
        <v>2.1330499999999999</v>
      </c>
      <c r="R7" s="28">
        <f t="shared" si="7"/>
        <v>1.1181999999999999</v>
      </c>
      <c r="S7" s="35">
        <f t="shared" si="8"/>
        <v>2.1709499999999999</v>
      </c>
      <c r="T7" s="35">
        <f t="shared" si="9"/>
        <v>1.1934</v>
      </c>
      <c r="U7" s="35">
        <f t="shared" si="10"/>
        <v>7.5200000000000156E-2</v>
      </c>
      <c r="V7" s="35">
        <f t="shared" si="11"/>
        <v>1.1181999999999999</v>
      </c>
      <c r="W7" s="35">
        <f t="shared" si="12"/>
        <v>3.36435</v>
      </c>
      <c r="X7" s="35">
        <f t="shared" si="13"/>
        <v>64.528066342681342</v>
      </c>
      <c r="Y7" s="35">
        <f t="shared" si="14"/>
        <v>2.2352014505030735</v>
      </c>
      <c r="Z7" s="35">
        <f t="shared" si="15"/>
        <v>33.236732206815574</v>
      </c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</row>
    <row r="8" spans="1:37">
      <c r="A8">
        <v>5019</v>
      </c>
      <c r="B8" t="s">
        <v>57</v>
      </c>
      <c r="C8" s="8" t="s">
        <v>48</v>
      </c>
      <c r="D8" s="27">
        <v>1.0159</v>
      </c>
      <c r="E8" s="35">
        <v>1.0162</v>
      </c>
      <c r="F8" s="35">
        <f t="shared" si="0"/>
        <v>-2.9999999999996696E-4</v>
      </c>
      <c r="G8" s="28">
        <f t="shared" si="1"/>
        <v>1.0160499999999999</v>
      </c>
      <c r="H8" s="28">
        <v>5.4291</v>
      </c>
      <c r="I8" s="35">
        <v>2.6640999999999999</v>
      </c>
      <c r="J8" s="35">
        <v>2.6644000000000001</v>
      </c>
      <c r="K8" s="35">
        <f t="shared" si="2"/>
        <v>3.00000000000189E-4</v>
      </c>
      <c r="L8" s="27">
        <f t="shared" si="3"/>
        <v>2.66425</v>
      </c>
      <c r="M8" s="28">
        <f t="shared" si="4"/>
        <v>1.6482000000000001</v>
      </c>
      <c r="N8" s="27">
        <v>2.5568</v>
      </c>
      <c r="O8" s="35">
        <v>2.5571999999999999</v>
      </c>
      <c r="P8" s="35">
        <f t="shared" si="5"/>
        <v>-3.9999999999995595E-4</v>
      </c>
      <c r="Q8" s="27">
        <f t="shared" si="6"/>
        <v>2.5569999999999999</v>
      </c>
      <c r="R8" s="28">
        <f t="shared" si="7"/>
        <v>1.54095</v>
      </c>
      <c r="S8" s="35">
        <f t="shared" si="8"/>
        <v>2.76485</v>
      </c>
      <c r="T8" s="35">
        <f t="shared" si="9"/>
        <v>1.6482000000000001</v>
      </c>
      <c r="U8" s="35">
        <f t="shared" si="10"/>
        <v>0.10725000000000007</v>
      </c>
      <c r="V8" s="35">
        <f t="shared" si="11"/>
        <v>1.54095</v>
      </c>
      <c r="W8" s="35">
        <f t="shared" si="12"/>
        <v>4.4130500000000001</v>
      </c>
      <c r="X8" s="35">
        <f t="shared" si="13"/>
        <v>62.651680810323931</v>
      </c>
      <c r="Y8" s="35">
        <f t="shared" si="14"/>
        <v>2.4302919749379694</v>
      </c>
      <c r="Z8" s="35">
        <f t="shared" si="15"/>
        <v>34.918027214738103</v>
      </c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</row>
    <row r="9" spans="1:37">
      <c r="A9">
        <v>5019</v>
      </c>
      <c r="B9" t="s">
        <v>58</v>
      </c>
      <c r="C9" s="8" t="s">
        <v>49</v>
      </c>
      <c r="D9" s="27">
        <v>0.97460000000000002</v>
      </c>
      <c r="E9" s="35">
        <v>0.97470000000000001</v>
      </c>
      <c r="F9" s="35">
        <f t="shared" si="0"/>
        <v>-9.9999999999988987E-5</v>
      </c>
      <c r="G9" s="28">
        <f t="shared" si="1"/>
        <v>0.97465000000000002</v>
      </c>
      <c r="H9" s="28">
        <v>4.6595000000000004</v>
      </c>
      <c r="I9" s="35">
        <v>2.3504999999999998</v>
      </c>
      <c r="J9" s="35">
        <v>2.3506999999999998</v>
      </c>
      <c r="K9" s="35">
        <f t="shared" si="2"/>
        <v>1.9999999999997797E-4</v>
      </c>
      <c r="L9" s="27">
        <f t="shared" si="3"/>
        <v>2.3506</v>
      </c>
      <c r="M9" s="28">
        <f t="shared" si="4"/>
        <v>1.37595</v>
      </c>
      <c r="N9" s="27">
        <v>2.2606000000000002</v>
      </c>
      <c r="O9" s="35">
        <v>2.2603</v>
      </c>
      <c r="P9" s="35">
        <f t="shared" si="5"/>
        <v>3.00000000000189E-4</v>
      </c>
      <c r="Q9" s="27">
        <f t="shared" si="6"/>
        <v>2.2604500000000001</v>
      </c>
      <c r="R9" s="28">
        <f t="shared" si="7"/>
        <v>1.2858000000000001</v>
      </c>
      <c r="S9" s="35">
        <f t="shared" si="8"/>
        <v>2.3089000000000004</v>
      </c>
      <c r="T9" s="35">
        <f t="shared" si="9"/>
        <v>1.37595</v>
      </c>
      <c r="U9" s="35">
        <f t="shared" si="10"/>
        <v>9.0149999999999952E-2</v>
      </c>
      <c r="V9" s="35">
        <f t="shared" si="11"/>
        <v>1.2858000000000001</v>
      </c>
      <c r="W9" s="35">
        <f t="shared" si="12"/>
        <v>3.6848500000000004</v>
      </c>
      <c r="X9" s="35">
        <f t="shared" si="13"/>
        <v>62.659266998656669</v>
      </c>
      <c r="Y9" s="35">
        <f t="shared" si="14"/>
        <v>2.4465039282467385</v>
      </c>
      <c r="Z9" s="35">
        <f t="shared" si="15"/>
        <v>34.894229073096596</v>
      </c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</row>
    <row r="10" spans="1:37">
      <c r="A10">
        <v>5019</v>
      </c>
      <c r="B10" t="s">
        <v>59</v>
      </c>
      <c r="C10" s="8" t="s">
        <v>50</v>
      </c>
      <c r="D10" s="27">
        <v>0.98399999999999999</v>
      </c>
      <c r="E10" s="35">
        <v>0.98409999999999997</v>
      </c>
      <c r="F10" s="35">
        <f t="shared" si="0"/>
        <v>-9.9999999999988987E-5</v>
      </c>
      <c r="G10" s="28">
        <f t="shared" si="1"/>
        <v>0.98404999999999998</v>
      </c>
      <c r="H10" s="28">
        <v>4.9546000000000001</v>
      </c>
      <c r="I10" s="35">
        <v>2.4308999999999998</v>
      </c>
      <c r="J10" s="35">
        <v>2.4312</v>
      </c>
      <c r="K10" s="35">
        <f t="shared" si="2"/>
        <v>3.00000000000189E-4</v>
      </c>
      <c r="L10" s="27">
        <f t="shared" si="3"/>
        <v>2.4310499999999999</v>
      </c>
      <c r="M10" s="28">
        <f t="shared" si="4"/>
        <v>1.4470000000000001</v>
      </c>
      <c r="N10" s="27">
        <v>2.3342999999999998</v>
      </c>
      <c r="O10" s="35">
        <v>2.3346</v>
      </c>
      <c r="P10" s="35">
        <f t="shared" si="5"/>
        <v>-3.00000000000189E-4</v>
      </c>
      <c r="Q10" s="27">
        <f t="shared" si="6"/>
        <v>2.3344499999999999</v>
      </c>
      <c r="R10" s="28">
        <f t="shared" si="7"/>
        <v>1.3504</v>
      </c>
      <c r="S10" s="35">
        <f t="shared" si="8"/>
        <v>2.5235500000000002</v>
      </c>
      <c r="T10" s="35">
        <f t="shared" si="9"/>
        <v>1.4470000000000001</v>
      </c>
      <c r="U10" s="35">
        <f t="shared" si="10"/>
        <v>9.6600000000000019E-2</v>
      </c>
      <c r="V10" s="35">
        <f t="shared" si="11"/>
        <v>1.3504</v>
      </c>
      <c r="W10" s="35">
        <f t="shared" si="12"/>
        <v>3.9705500000000002</v>
      </c>
      <c r="X10" s="35">
        <f t="shared" si="13"/>
        <v>63.556686101421725</v>
      </c>
      <c r="Y10" s="35">
        <f t="shared" si="14"/>
        <v>2.4329123169334226</v>
      </c>
      <c r="Z10" s="35">
        <f t="shared" si="15"/>
        <v>34.010401581644864</v>
      </c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</row>
    <row r="11" spans="1:37">
      <c r="A11">
        <v>5019</v>
      </c>
      <c r="B11" t="s">
        <v>60</v>
      </c>
      <c r="C11" s="8" t="s">
        <v>51</v>
      </c>
      <c r="D11" s="27">
        <v>0.98850000000000005</v>
      </c>
      <c r="E11" s="35">
        <v>0.98860000000000003</v>
      </c>
      <c r="F11" s="35">
        <f t="shared" si="0"/>
        <v>-9.9999999999988987E-5</v>
      </c>
      <c r="G11" s="28">
        <f t="shared" si="1"/>
        <v>0.98855000000000004</v>
      </c>
      <c r="H11" s="28">
        <v>5.1299000000000001</v>
      </c>
      <c r="I11" s="35">
        <v>2.4678</v>
      </c>
      <c r="J11" s="35">
        <v>2.4683000000000002</v>
      </c>
      <c r="K11" s="35">
        <f t="shared" si="2"/>
        <v>5.0000000000016698E-4</v>
      </c>
      <c r="L11" s="27">
        <f t="shared" si="3"/>
        <v>2.4680499999999999</v>
      </c>
      <c r="M11" s="28">
        <f t="shared" si="4"/>
        <v>1.4794999999999998</v>
      </c>
      <c r="N11" s="27">
        <v>2.3643999999999998</v>
      </c>
      <c r="O11" s="35">
        <v>2.3645</v>
      </c>
      <c r="P11" s="35">
        <f t="shared" si="5"/>
        <v>-1.0000000000021103E-4</v>
      </c>
      <c r="Q11" s="27">
        <f t="shared" si="6"/>
        <v>2.3644499999999997</v>
      </c>
      <c r="R11" s="28">
        <f t="shared" si="7"/>
        <v>1.3758999999999997</v>
      </c>
      <c r="S11" s="35">
        <f t="shared" si="8"/>
        <v>2.6618500000000003</v>
      </c>
      <c r="T11" s="35">
        <f t="shared" si="9"/>
        <v>1.4794999999999998</v>
      </c>
      <c r="U11" s="35">
        <f t="shared" si="10"/>
        <v>0.10360000000000014</v>
      </c>
      <c r="V11" s="35">
        <f t="shared" si="11"/>
        <v>1.3758999999999997</v>
      </c>
      <c r="W11" s="35">
        <f t="shared" si="12"/>
        <v>4.1413500000000001</v>
      </c>
      <c r="X11" s="35">
        <f t="shared" si="13"/>
        <v>64.27493450203437</v>
      </c>
      <c r="Y11" s="35">
        <f t="shared" si="14"/>
        <v>2.5015997198981044</v>
      </c>
      <c r="Z11" s="35">
        <f t="shared" si="15"/>
        <v>33.223465778067528</v>
      </c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</row>
    <row r="12" spans="1:37">
      <c r="A12">
        <v>5019</v>
      </c>
      <c r="B12" t="s">
        <v>61</v>
      </c>
      <c r="C12" s="8" t="s">
        <v>52</v>
      </c>
      <c r="D12" s="27">
        <v>0.98839999999999995</v>
      </c>
      <c r="E12" s="35">
        <v>0.98870000000000002</v>
      </c>
      <c r="F12" s="35">
        <f t="shared" si="0"/>
        <v>-3.0000000000007798E-4</v>
      </c>
      <c r="G12" s="28">
        <f t="shared" si="1"/>
        <v>0.98855000000000004</v>
      </c>
      <c r="H12" s="28">
        <v>5.8757000000000001</v>
      </c>
      <c r="I12" s="35">
        <v>2.8521999999999998</v>
      </c>
      <c r="J12" s="35">
        <v>2.8517999999999999</v>
      </c>
      <c r="K12" s="35">
        <f t="shared" si="2"/>
        <v>-3.9999999999995595E-4</v>
      </c>
      <c r="L12" s="27">
        <f t="shared" si="3"/>
        <v>2.8519999999999999</v>
      </c>
      <c r="M12" s="28">
        <f t="shared" si="4"/>
        <v>1.8634499999999998</v>
      </c>
      <c r="N12" s="27">
        <v>2.7363</v>
      </c>
      <c r="O12" s="35">
        <v>2.7366999999999999</v>
      </c>
      <c r="P12" s="35">
        <f t="shared" si="5"/>
        <v>-3.9999999999995595E-4</v>
      </c>
      <c r="Q12" s="27">
        <f t="shared" si="6"/>
        <v>2.7364999999999999</v>
      </c>
      <c r="R12" s="28">
        <f t="shared" si="7"/>
        <v>1.7479499999999999</v>
      </c>
      <c r="S12" s="35">
        <f t="shared" si="8"/>
        <v>3.0237000000000003</v>
      </c>
      <c r="T12" s="35">
        <f t="shared" si="9"/>
        <v>1.8634499999999998</v>
      </c>
      <c r="U12" s="35">
        <f t="shared" si="10"/>
        <v>0.11549999999999994</v>
      </c>
      <c r="V12" s="35">
        <f t="shared" si="11"/>
        <v>1.7479499999999999</v>
      </c>
      <c r="W12" s="35">
        <f t="shared" si="12"/>
        <v>4.8871500000000001</v>
      </c>
      <c r="X12" s="35">
        <f t="shared" si="13"/>
        <v>61.87041527270496</v>
      </c>
      <c r="Y12" s="35">
        <f t="shared" si="14"/>
        <v>2.3633405972806223</v>
      </c>
      <c r="Z12" s="35">
        <f t="shared" si="15"/>
        <v>35.766244130014421</v>
      </c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</row>
    <row r="13" spans="1:37">
      <c r="A13">
        <v>5019</v>
      </c>
      <c r="B13" t="s">
        <v>62</v>
      </c>
      <c r="C13" s="8" t="s">
        <v>53</v>
      </c>
      <c r="D13" s="27">
        <v>1.0164</v>
      </c>
      <c r="E13" s="35">
        <v>1.0165999999999999</v>
      </c>
      <c r="F13" s="35">
        <f t="shared" si="0"/>
        <v>-1.9999999999997797E-4</v>
      </c>
      <c r="G13" s="28">
        <f t="shared" si="1"/>
        <v>1.0165</v>
      </c>
      <c r="H13" s="28">
        <v>5.3712</v>
      </c>
      <c r="I13" s="35">
        <v>2.7179000000000002</v>
      </c>
      <c r="J13" s="35">
        <v>2.7176</v>
      </c>
      <c r="K13" s="35">
        <f t="shared" si="2"/>
        <v>-3.00000000000189E-4</v>
      </c>
      <c r="L13" s="27">
        <f t="shared" si="3"/>
        <v>2.7177500000000001</v>
      </c>
      <c r="M13" s="28">
        <f t="shared" si="4"/>
        <v>1.7012500000000002</v>
      </c>
      <c r="N13" s="27">
        <v>2.6118000000000001</v>
      </c>
      <c r="O13" s="35">
        <v>2.6114000000000002</v>
      </c>
      <c r="P13" s="35">
        <f t="shared" si="5"/>
        <v>3.9999999999995595E-4</v>
      </c>
      <c r="Q13" s="27">
        <f t="shared" si="6"/>
        <v>2.6116000000000001</v>
      </c>
      <c r="R13" s="28">
        <f t="shared" si="7"/>
        <v>1.5951000000000002</v>
      </c>
      <c r="S13" s="35">
        <f t="shared" si="8"/>
        <v>2.6534499999999999</v>
      </c>
      <c r="T13" s="35">
        <f t="shared" si="9"/>
        <v>1.7012500000000002</v>
      </c>
      <c r="U13" s="35">
        <f t="shared" si="10"/>
        <v>0.10614999999999997</v>
      </c>
      <c r="V13" s="35">
        <f t="shared" si="11"/>
        <v>1.5951000000000002</v>
      </c>
      <c r="W13" s="35">
        <f t="shared" si="12"/>
        <v>4.3547000000000002</v>
      </c>
      <c r="X13" s="35">
        <f t="shared" si="13"/>
        <v>60.933014903437652</v>
      </c>
      <c r="Y13" s="35">
        <f t="shared" si="14"/>
        <v>2.4375961604702958</v>
      </c>
      <c r="Z13" s="35">
        <f t="shared" si="15"/>
        <v>36.629388936092042</v>
      </c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</row>
    <row r="14" spans="1:37">
      <c r="A14">
        <v>5019</v>
      </c>
      <c r="B14" t="s">
        <v>63</v>
      </c>
      <c r="C14" s="8" t="s">
        <v>64</v>
      </c>
      <c r="D14" s="35">
        <v>1.0223</v>
      </c>
      <c r="E14" s="35">
        <v>1.0226999999999999</v>
      </c>
      <c r="F14" s="35">
        <f t="shared" si="0"/>
        <v>-3.9999999999995595E-4</v>
      </c>
      <c r="G14" s="28">
        <f t="shared" si="1"/>
        <v>1.0225</v>
      </c>
      <c r="H14" s="28">
        <v>4.5365000000000002</v>
      </c>
      <c r="I14" s="35">
        <v>2.3733</v>
      </c>
      <c r="J14" s="35">
        <v>2.3738000000000001</v>
      </c>
      <c r="K14" s="35">
        <f t="shared" si="2"/>
        <v>5.0000000000016698E-4</v>
      </c>
      <c r="L14" s="27">
        <f t="shared" si="3"/>
        <v>2.3735499999999998</v>
      </c>
      <c r="M14" s="28">
        <f t="shared" si="4"/>
        <v>1.3510499999999999</v>
      </c>
      <c r="N14" s="27">
        <v>2.2867000000000002</v>
      </c>
      <c r="O14" s="35">
        <v>2.2866</v>
      </c>
      <c r="P14" s="35">
        <f t="shared" si="5"/>
        <v>1.0000000000021103E-4</v>
      </c>
      <c r="Q14" s="27">
        <f t="shared" si="6"/>
        <v>2.2866499999999998</v>
      </c>
      <c r="R14" s="28">
        <f t="shared" si="7"/>
        <v>1.2641499999999999</v>
      </c>
      <c r="S14" s="35">
        <f t="shared" si="8"/>
        <v>2.1629500000000004</v>
      </c>
      <c r="T14" s="35">
        <f t="shared" si="9"/>
        <v>1.3510499999999999</v>
      </c>
      <c r="U14" s="35">
        <f t="shared" si="10"/>
        <v>8.6899999999999977E-2</v>
      </c>
      <c r="V14" s="35">
        <f t="shared" si="11"/>
        <v>1.2641499999999999</v>
      </c>
      <c r="W14" s="35">
        <f t="shared" si="12"/>
        <v>3.5140000000000002</v>
      </c>
      <c r="X14" s="35">
        <f t="shared" si="13"/>
        <v>61.55236198064884</v>
      </c>
      <c r="Y14" s="35">
        <f t="shared" si="14"/>
        <v>2.4729652817302212</v>
      </c>
      <c r="Z14" s="35">
        <f t="shared" si="15"/>
        <v>35.974672737620935</v>
      </c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5"/>
    </row>
    <row r="15" spans="1:37">
      <c r="D15" s="27"/>
      <c r="E15" s="35"/>
      <c r="F15" s="35"/>
      <c r="G15" s="28"/>
      <c r="H15" s="28"/>
      <c r="I15" s="35"/>
      <c r="J15" s="35"/>
      <c r="K15" s="35"/>
      <c r="L15" s="27"/>
      <c r="M15" s="28"/>
      <c r="N15" s="27"/>
      <c r="O15" s="35"/>
      <c r="P15" s="35"/>
      <c r="Q15" s="27"/>
      <c r="R15" s="28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</row>
    <row r="16" spans="1:37">
      <c r="D16" s="27"/>
      <c r="E16" s="35"/>
      <c r="F16" s="35"/>
      <c r="G16" s="28"/>
      <c r="H16" s="28"/>
      <c r="I16" s="35"/>
      <c r="J16" s="35"/>
      <c r="K16" s="35"/>
      <c r="L16" s="27"/>
      <c r="M16" s="28"/>
      <c r="N16" s="27"/>
      <c r="O16" s="35"/>
      <c r="P16" s="35"/>
      <c r="Q16" s="27"/>
      <c r="R16" s="28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</row>
    <row r="17" spans="4:37">
      <c r="D17" s="27"/>
      <c r="E17" s="35"/>
      <c r="F17" s="35"/>
      <c r="G17" s="28"/>
      <c r="H17" s="28"/>
      <c r="I17" s="35"/>
      <c r="J17" s="35"/>
      <c r="K17" s="35"/>
      <c r="L17" s="27"/>
      <c r="M17" s="28"/>
      <c r="N17" s="27"/>
      <c r="O17" s="35"/>
      <c r="P17" s="35"/>
      <c r="Q17" s="27"/>
      <c r="R17" s="28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</row>
    <row r="18" spans="4:37">
      <c r="D18" s="27"/>
      <c r="E18" s="35"/>
      <c r="F18" s="35"/>
      <c r="G18" s="28"/>
      <c r="H18" s="28"/>
      <c r="I18" s="35"/>
      <c r="J18" s="35"/>
      <c r="K18" s="35"/>
      <c r="L18" s="27"/>
      <c r="M18" s="28"/>
      <c r="N18" s="27"/>
      <c r="O18" s="35"/>
      <c r="P18" s="35"/>
      <c r="Q18" s="27"/>
      <c r="R18" s="28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</row>
    <row r="19" spans="4:37">
      <c r="D19" s="27"/>
      <c r="E19" s="35"/>
      <c r="F19" s="35"/>
      <c r="G19" s="28"/>
      <c r="H19" s="28"/>
      <c r="I19" s="35"/>
      <c r="J19" s="35"/>
      <c r="K19" s="35"/>
      <c r="L19" s="27"/>
      <c r="M19" s="28"/>
      <c r="N19" s="27"/>
      <c r="O19" s="35"/>
      <c r="P19" s="35"/>
      <c r="Q19" s="27"/>
      <c r="R19" s="28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</row>
    <row r="20" spans="4:37">
      <c r="D20" s="27"/>
      <c r="E20" s="35"/>
      <c r="F20" s="35"/>
      <c r="G20" s="28"/>
      <c r="H20" s="28"/>
      <c r="I20" s="35"/>
      <c r="J20" s="35"/>
      <c r="K20" s="35"/>
      <c r="L20" s="27"/>
      <c r="M20" s="28"/>
      <c r="N20" s="27"/>
      <c r="O20" s="35"/>
      <c r="P20" s="35"/>
      <c r="Q20" s="27"/>
      <c r="R20" s="28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</row>
    <row r="21" spans="4:37">
      <c r="D21" s="27"/>
      <c r="E21" s="35"/>
      <c r="F21" s="35"/>
      <c r="G21" s="28"/>
      <c r="H21" s="28"/>
      <c r="I21" s="35"/>
      <c r="J21" s="35"/>
      <c r="K21" s="35"/>
      <c r="L21" s="27"/>
      <c r="M21" s="28"/>
      <c r="N21" s="27"/>
      <c r="O21" s="35"/>
      <c r="P21" s="35"/>
      <c r="Q21" s="27"/>
      <c r="R21" s="28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</row>
    <row r="22" spans="4:37">
      <c r="D22" s="27"/>
      <c r="E22" s="35"/>
      <c r="F22" s="35"/>
      <c r="G22" s="28"/>
      <c r="H22" s="28"/>
      <c r="I22" s="35"/>
      <c r="J22" s="35"/>
      <c r="K22" s="35"/>
      <c r="L22" s="27"/>
      <c r="M22" s="28"/>
      <c r="N22" s="27"/>
      <c r="O22" s="35"/>
      <c r="P22" s="35"/>
      <c r="Q22" s="27"/>
      <c r="R22" s="28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</row>
    <row r="23" spans="4:37">
      <c r="D23" s="27"/>
      <c r="E23" s="35"/>
      <c r="F23" s="35"/>
      <c r="G23" s="28"/>
      <c r="H23" s="28"/>
      <c r="I23" s="35"/>
      <c r="J23" s="35"/>
      <c r="K23" s="35"/>
      <c r="L23" s="27"/>
      <c r="M23" s="28"/>
      <c r="N23" s="27"/>
      <c r="O23" s="35"/>
      <c r="P23" s="35"/>
      <c r="Q23" s="27"/>
      <c r="R23" s="28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</row>
    <row r="24" spans="4:37">
      <c r="D24" s="27"/>
      <c r="E24" s="35"/>
      <c r="F24" s="35"/>
      <c r="G24" s="28"/>
      <c r="H24" s="28"/>
      <c r="I24" s="35"/>
      <c r="J24" s="35"/>
      <c r="K24" s="35"/>
      <c r="L24" s="27"/>
      <c r="M24" s="28"/>
      <c r="N24" s="27"/>
      <c r="O24" s="35"/>
      <c r="P24" s="35"/>
      <c r="Q24" s="27"/>
      <c r="R24" s="28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</row>
    <row r="25" spans="4:37">
      <c r="D25" s="27"/>
      <c r="E25" s="35"/>
      <c r="F25" s="35"/>
      <c r="G25" s="28"/>
      <c r="H25" s="28"/>
      <c r="I25" s="35"/>
      <c r="J25" s="35"/>
      <c r="K25" s="35"/>
      <c r="L25" s="27"/>
      <c r="M25" s="28"/>
      <c r="N25" s="27"/>
      <c r="O25" s="35"/>
      <c r="P25" s="35"/>
      <c r="Q25" s="27"/>
      <c r="R25" s="28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</row>
    <row r="26" spans="4:37">
      <c r="D26" s="27"/>
      <c r="E26" s="35"/>
      <c r="F26" s="35"/>
      <c r="G26" s="28"/>
      <c r="H26" s="28"/>
      <c r="I26" s="35"/>
      <c r="J26" s="35"/>
      <c r="K26" s="35"/>
      <c r="L26" s="27"/>
      <c r="M26" s="28"/>
      <c r="N26" s="27"/>
      <c r="O26" s="35"/>
      <c r="P26" s="35"/>
      <c r="Q26" s="27"/>
      <c r="R26" s="28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</row>
    <row r="27" spans="4:37">
      <c r="D27" s="27"/>
      <c r="E27" s="35"/>
      <c r="F27" s="35"/>
      <c r="G27" s="28"/>
      <c r="H27" s="28"/>
      <c r="I27" s="35"/>
      <c r="J27" s="35"/>
      <c r="K27" s="35"/>
      <c r="L27" s="27"/>
      <c r="M27" s="28"/>
      <c r="N27" s="27"/>
      <c r="O27" s="35"/>
      <c r="P27" s="35"/>
      <c r="Q27" s="27"/>
      <c r="R27" s="28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</row>
    <row r="28" spans="4:37">
      <c r="D28" s="27"/>
      <c r="E28" s="35"/>
      <c r="F28" s="35"/>
      <c r="G28" s="28"/>
      <c r="H28" s="28"/>
      <c r="I28" s="35"/>
      <c r="J28" s="35"/>
      <c r="K28" s="35"/>
      <c r="L28" s="27"/>
      <c r="M28" s="28"/>
      <c r="N28" s="27"/>
      <c r="O28" s="35"/>
      <c r="P28" s="35"/>
      <c r="Q28" s="27"/>
      <c r="R28" s="28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</row>
    <row r="29" spans="4:37">
      <c r="D29" s="27"/>
      <c r="E29" s="35"/>
      <c r="F29" s="35"/>
      <c r="G29" s="28"/>
      <c r="H29" s="28"/>
      <c r="I29" s="35"/>
      <c r="J29" s="35"/>
      <c r="K29" s="35"/>
      <c r="L29" s="27"/>
      <c r="M29" s="28"/>
      <c r="N29" s="27"/>
      <c r="O29" s="35"/>
      <c r="P29" s="35"/>
      <c r="Q29" s="27"/>
      <c r="R29" s="28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</row>
    <row r="30" spans="4:37">
      <c r="D30" s="27"/>
      <c r="E30" s="35"/>
      <c r="F30" s="35"/>
      <c r="G30" s="28"/>
      <c r="H30" s="28"/>
      <c r="I30" s="35"/>
      <c r="J30" s="35"/>
      <c r="K30" s="35"/>
      <c r="L30" s="27"/>
      <c r="M30" s="28"/>
      <c r="N30" s="27"/>
      <c r="O30" s="35"/>
      <c r="P30" s="35"/>
      <c r="Q30" s="27"/>
      <c r="R30" s="28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</row>
    <row r="31" spans="4:37">
      <c r="D31" s="27"/>
      <c r="E31" s="35"/>
      <c r="F31" s="35"/>
      <c r="G31" s="28"/>
      <c r="H31" s="28"/>
      <c r="I31" s="35"/>
      <c r="J31" s="35"/>
      <c r="K31" s="35"/>
      <c r="L31" s="27"/>
      <c r="M31" s="28"/>
      <c r="N31" s="27"/>
      <c r="O31" s="35"/>
      <c r="P31" s="35"/>
      <c r="Q31" s="27"/>
      <c r="R31" s="28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</row>
    <row r="32" spans="4:37">
      <c r="D32" s="27"/>
      <c r="E32" s="35"/>
      <c r="F32" s="35"/>
      <c r="G32" s="28"/>
      <c r="H32" s="28"/>
      <c r="I32" s="35"/>
      <c r="J32" s="35"/>
      <c r="K32" s="35"/>
      <c r="L32" s="27"/>
      <c r="M32" s="28"/>
      <c r="N32" s="27"/>
      <c r="O32" s="35"/>
      <c r="P32" s="35"/>
      <c r="Q32" s="27"/>
      <c r="R32" s="28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</row>
    <row r="33" spans="4:37">
      <c r="D33" s="27"/>
      <c r="E33" s="35"/>
      <c r="F33" s="35"/>
      <c r="G33" s="28"/>
      <c r="H33" s="28"/>
      <c r="I33" s="35"/>
      <c r="J33" s="35"/>
      <c r="K33" s="35"/>
      <c r="L33" s="27"/>
      <c r="M33" s="28"/>
      <c r="N33" s="27"/>
      <c r="O33" s="35"/>
      <c r="P33" s="35"/>
      <c r="Q33" s="27"/>
      <c r="R33" s="28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</row>
    <row r="34" spans="4:37">
      <c r="D34" s="27"/>
      <c r="E34" s="35"/>
      <c r="F34" s="35"/>
      <c r="G34" s="28"/>
      <c r="H34" s="28"/>
      <c r="I34" s="35"/>
      <c r="J34" s="35"/>
      <c r="K34" s="35"/>
      <c r="L34" s="27"/>
      <c r="M34" s="28"/>
      <c r="N34" s="27"/>
      <c r="O34" s="35"/>
      <c r="P34" s="35"/>
      <c r="Q34" s="27"/>
      <c r="R34" s="28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</row>
    <row r="35" spans="4:37">
      <c r="D35" s="27"/>
      <c r="E35" s="35"/>
      <c r="F35" s="35"/>
      <c r="G35" s="28"/>
      <c r="H35" s="28"/>
      <c r="I35" s="35"/>
      <c r="J35" s="35"/>
      <c r="K35" s="35"/>
      <c r="L35" s="27"/>
      <c r="M35" s="28"/>
      <c r="N35" s="27"/>
      <c r="O35" s="35"/>
      <c r="P35" s="35"/>
      <c r="Q35" s="27"/>
      <c r="R35" s="28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</row>
    <row r="36" spans="4:37">
      <c r="D36" s="27"/>
      <c r="E36" s="35"/>
      <c r="F36" s="35"/>
      <c r="G36" s="28"/>
      <c r="H36" s="28"/>
      <c r="I36" s="35"/>
      <c r="J36" s="35"/>
      <c r="K36" s="35"/>
      <c r="L36" s="27"/>
      <c r="M36" s="28"/>
      <c r="N36" s="27"/>
      <c r="O36" s="35"/>
      <c r="P36" s="35"/>
      <c r="Q36" s="27"/>
      <c r="R36" s="28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</row>
    <row r="37" spans="4:37">
      <c r="D37" s="27"/>
      <c r="E37" s="35"/>
      <c r="F37" s="35"/>
      <c r="G37" s="28"/>
      <c r="H37" s="28"/>
      <c r="I37" s="35"/>
      <c r="J37" s="35"/>
      <c r="K37" s="35"/>
      <c r="L37" s="27"/>
      <c r="M37" s="28"/>
      <c r="N37" s="27"/>
      <c r="O37" s="35"/>
      <c r="P37" s="35"/>
      <c r="Q37" s="27"/>
      <c r="R37" s="28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</row>
    <row r="38" spans="4:37">
      <c r="D38" s="27"/>
      <c r="E38" s="35"/>
      <c r="F38" s="35"/>
      <c r="G38" s="28"/>
      <c r="H38" s="28"/>
      <c r="I38" s="35"/>
      <c r="J38" s="35"/>
      <c r="K38" s="35"/>
      <c r="L38" s="27"/>
      <c r="M38" s="28"/>
      <c r="N38" s="27"/>
      <c r="O38" s="35"/>
      <c r="P38" s="35"/>
      <c r="Q38" s="27"/>
      <c r="R38" s="28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</row>
    <row r="39" spans="4:37">
      <c r="D39" s="27"/>
      <c r="E39" s="35"/>
      <c r="F39" s="35"/>
      <c r="G39" s="28"/>
      <c r="H39" s="28"/>
      <c r="I39" s="35"/>
      <c r="J39" s="35"/>
      <c r="K39" s="35"/>
      <c r="L39" s="27"/>
      <c r="M39" s="28"/>
      <c r="N39" s="27"/>
      <c r="O39" s="35"/>
      <c r="P39" s="35"/>
      <c r="Q39" s="27"/>
      <c r="R39" s="28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</row>
    <row r="40" spans="4:37">
      <c r="D40" s="27"/>
      <c r="E40" s="35"/>
      <c r="F40" s="35"/>
      <c r="G40" s="28"/>
      <c r="H40" s="28"/>
      <c r="I40" s="35"/>
      <c r="J40" s="35"/>
      <c r="K40" s="35"/>
      <c r="L40" s="27"/>
      <c r="M40" s="28"/>
      <c r="N40" s="27"/>
      <c r="O40" s="35"/>
      <c r="P40" s="35"/>
      <c r="Q40" s="27"/>
      <c r="R40" s="28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</row>
    <row r="41" spans="4:37">
      <c r="D41" s="27"/>
      <c r="E41" s="35"/>
      <c r="F41" s="35"/>
      <c r="G41" s="28"/>
      <c r="H41" s="28"/>
      <c r="I41" s="35"/>
      <c r="J41" s="35"/>
      <c r="K41" s="35"/>
      <c r="L41" s="27"/>
      <c r="M41" s="28"/>
      <c r="N41" s="27"/>
      <c r="O41" s="35"/>
      <c r="P41" s="35"/>
      <c r="Q41" s="27"/>
      <c r="R41" s="28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</row>
    <row r="42" spans="4:37">
      <c r="D42" s="27"/>
      <c r="E42" s="35"/>
      <c r="F42" s="35"/>
      <c r="G42" s="28"/>
      <c r="H42" s="28"/>
      <c r="I42" s="35"/>
      <c r="J42" s="35"/>
      <c r="K42" s="35"/>
      <c r="L42" s="27"/>
      <c r="M42" s="28"/>
      <c r="N42" s="27"/>
      <c r="O42" s="35"/>
      <c r="P42" s="35"/>
      <c r="Q42" s="27"/>
      <c r="R42" s="28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</row>
    <row r="43" spans="4:37">
      <c r="D43" s="27"/>
      <c r="E43" s="35"/>
      <c r="F43" s="35"/>
      <c r="G43" s="28"/>
      <c r="H43" s="28"/>
      <c r="I43" s="35"/>
      <c r="J43" s="35"/>
      <c r="K43" s="35"/>
      <c r="L43" s="27"/>
      <c r="M43" s="28"/>
      <c r="N43" s="27"/>
      <c r="O43" s="35"/>
      <c r="P43" s="35"/>
      <c r="Q43" s="27"/>
      <c r="R43" s="28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</row>
    <row r="44" spans="4:37">
      <c r="D44" s="27"/>
      <c r="E44" s="35"/>
      <c r="F44" s="35"/>
      <c r="G44" s="28"/>
      <c r="H44" s="28"/>
      <c r="I44" s="35"/>
      <c r="J44" s="35"/>
      <c r="K44" s="35"/>
      <c r="L44" s="27"/>
      <c r="M44" s="28"/>
      <c r="N44" s="27"/>
      <c r="O44" s="35"/>
      <c r="P44" s="35"/>
      <c r="Q44" s="27"/>
      <c r="R44" s="28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</row>
    <row r="1048576" spans="1:1">
      <c r="A1048576">
        <v>5019</v>
      </c>
    </row>
  </sheetData>
  <mergeCells count="5">
    <mergeCell ref="D1:G1"/>
    <mergeCell ref="I1:L1"/>
    <mergeCell ref="I2:L2"/>
    <mergeCell ref="N1:Q1"/>
    <mergeCell ref="N2:Q2"/>
  </mergeCells>
  <pageMargins left="0.7" right="0.7" top="0.75" bottom="0.75" header="0.3" footer="0.3"/>
  <pageSetup orientation="portrait" horizontalDpi="200" verticalDpi="200" copies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3"/>
  <sheetViews>
    <sheetView tabSelected="1" workbookViewId="0">
      <selection activeCell="I4" sqref="I4:I13"/>
    </sheetView>
  </sheetViews>
  <sheetFormatPr defaultRowHeight="15"/>
  <cols>
    <col min="1" max="1" width="16.42578125" bestFit="1" customWidth="1"/>
    <col min="2" max="2" width="9" bestFit="1" customWidth="1"/>
    <col min="3" max="3" width="12.42578125" bestFit="1" customWidth="1"/>
    <col min="7" max="7" width="10.5703125" bestFit="1" customWidth="1"/>
  </cols>
  <sheetData>
    <row r="1" spans="1:9">
      <c r="A1" s="23" t="s">
        <v>65</v>
      </c>
      <c r="B1" s="24"/>
      <c r="C1" s="24"/>
      <c r="D1" s="24"/>
      <c r="E1" s="24"/>
      <c r="F1" s="24"/>
      <c r="G1" s="24"/>
      <c r="H1" s="24"/>
      <c r="I1" s="8"/>
    </row>
    <row r="2" spans="1:9">
      <c r="A2" s="15" t="s">
        <v>23</v>
      </c>
      <c r="B2" s="21" t="s">
        <v>17</v>
      </c>
      <c r="C2" s="21" t="s">
        <v>24</v>
      </c>
      <c r="D2" s="21" t="s">
        <v>25</v>
      </c>
      <c r="E2" s="21" t="s">
        <v>42</v>
      </c>
      <c r="F2" s="21" t="s">
        <v>19</v>
      </c>
      <c r="G2" s="21" t="s">
        <v>20</v>
      </c>
      <c r="H2" s="21" t="s">
        <v>21</v>
      </c>
      <c r="I2" s="25" t="s">
        <v>43</v>
      </c>
    </row>
    <row r="3" spans="1:9">
      <c r="A3" s="26" t="s">
        <v>26</v>
      </c>
      <c r="B3" s="22" t="s">
        <v>7</v>
      </c>
      <c r="C3" s="22" t="s">
        <v>7</v>
      </c>
      <c r="D3" s="22" t="s">
        <v>7</v>
      </c>
      <c r="E3" s="22" t="s">
        <v>7</v>
      </c>
      <c r="F3" s="22" t="s">
        <v>7</v>
      </c>
      <c r="G3" s="9"/>
      <c r="H3" s="9"/>
      <c r="I3" s="10"/>
    </row>
    <row r="4" spans="1:9">
      <c r="A4" s="19" t="s">
        <v>27</v>
      </c>
      <c r="B4" s="27">
        <f>'RAW DATA'!S5</f>
        <v>3.3782500000000004</v>
      </c>
      <c r="C4" s="27">
        <f>'RAW DATA'!T5</f>
        <v>1.1937</v>
      </c>
      <c r="D4" s="27">
        <f>'RAW DATA'!U5</f>
        <v>8.8099999999999845E-2</v>
      </c>
      <c r="E4" s="27">
        <f>'RAW DATA'!V5</f>
        <v>1.1056000000000001</v>
      </c>
      <c r="F4" s="27">
        <f>'RAW DATA'!W5</f>
        <v>4.5719500000000002</v>
      </c>
      <c r="G4" s="27">
        <f>'RAW DATA'!X5</f>
        <v>73.890790581699278</v>
      </c>
      <c r="H4" s="36">
        <f>'RAW DATA'!Y5</f>
        <v>1.9269677052461169</v>
      </c>
      <c r="I4" s="8">
        <f>'RAW DATA'!Z5</f>
        <v>24.182241713054605</v>
      </c>
    </row>
    <row r="5" spans="1:9">
      <c r="A5" s="29" t="s">
        <v>28</v>
      </c>
      <c r="B5" s="27">
        <f>'RAW DATA'!S6</f>
        <v>5.3277999999999999</v>
      </c>
      <c r="C5" s="27">
        <f>'RAW DATA'!T6</f>
        <v>2.7656000000000001</v>
      </c>
      <c r="D5" s="27">
        <f>'RAW DATA'!U6</f>
        <v>0.1705000000000001</v>
      </c>
      <c r="E5" s="27">
        <f>'RAW DATA'!V6</f>
        <v>2.5951</v>
      </c>
      <c r="F5" s="27">
        <f>'RAW DATA'!W6</f>
        <v>8.093399999999999</v>
      </c>
      <c r="G5" s="27">
        <f>'RAW DATA'!X6</f>
        <v>65.828947043269835</v>
      </c>
      <c r="H5" s="27">
        <f>'RAW DATA'!Y6</f>
        <v>2.1066548051498768</v>
      </c>
      <c r="I5" s="8">
        <f>'RAW DATA'!Z6</f>
        <v>32.064398151580306</v>
      </c>
    </row>
    <row r="6" spans="1:9">
      <c r="A6" s="19" t="s">
        <v>29</v>
      </c>
      <c r="B6" s="27">
        <f>'RAW DATA'!S7</f>
        <v>2.1709499999999999</v>
      </c>
      <c r="C6" s="27">
        <f>'RAW DATA'!T7</f>
        <v>1.1934</v>
      </c>
      <c r="D6" s="27">
        <f>'RAW DATA'!U7</f>
        <v>7.5200000000000156E-2</v>
      </c>
      <c r="E6" s="27">
        <f>'RAW DATA'!V7</f>
        <v>1.1181999999999999</v>
      </c>
      <c r="F6" s="27">
        <f>'RAW DATA'!W7</f>
        <v>3.36435</v>
      </c>
      <c r="G6" s="27">
        <f>'RAW DATA'!X7</f>
        <v>64.528066342681342</v>
      </c>
      <c r="H6" s="27">
        <f>'RAW DATA'!Y7</f>
        <v>2.2352014505030735</v>
      </c>
      <c r="I6" s="8">
        <f>'RAW DATA'!Z7</f>
        <v>33.236732206815574</v>
      </c>
    </row>
    <row r="7" spans="1:9">
      <c r="A7" s="19" t="s">
        <v>30</v>
      </c>
      <c r="B7" s="27">
        <f>'RAW DATA'!S8</f>
        <v>2.76485</v>
      </c>
      <c r="C7" s="27">
        <f>'RAW DATA'!T8</f>
        <v>1.6482000000000001</v>
      </c>
      <c r="D7" s="27">
        <f>'RAW DATA'!U8</f>
        <v>0.10725000000000007</v>
      </c>
      <c r="E7" s="27">
        <f>'RAW DATA'!V8</f>
        <v>1.54095</v>
      </c>
      <c r="F7" s="27">
        <f>'RAW DATA'!W8</f>
        <v>4.4130500000000001</v>
      </c>
      <c r="G7" s="27">
        <f>'RAW DATA'!X8</f>
        <v>62.651680810323931</v>
      </c>
      <c r="H7" s="27">
        <f>'RAW DATA'!Y8</f>
        <v>2.4302919749379694</v>
      </c>
      <c r="I7" s="8">
        <f>'RAW DATA'!Z8</f>
        <v>34.918027214738103</v>
      </c>
    </row>
    <row r="8" spans="1:9">
      <c r="A8" s="19" t="s">
        <v>31</v>
      </c>
      <c r="B8" s="27">
        <f>'RAW DATA'!S9</f>
        <v>2.3089000000000004</v>
      </c>
      <c r="C8" s="27">
        <f>'RAW DATA'!T9</f>
        <v>1.37595</v>
      </c>
      <c r="D8" s="27">
        <f>'RAW DATA'!U9</f>
        <v>9.0149999999999952E-2</v>
      </c>
      <c r="E8" s="27">
        <f>'RAW DATA'!V9</f>
        <v>1.2858000000000001</v>
      </c>
      <c r="F8" s="27">
        <f>'RAW DATA'!W9</f>
        <v>3.6848500000000004</v>
      </c>
      <c r="G8" s="27">
        <f>'RAW DATA'!X9</f>
        <v>62.659266998656669</v>
      </c>
      <c r="H8" s="27">
        <f>'RAW DATA'!Y9</f>
        <v>2.4465039282467385</v>
      </c>
      <c r="I8" s="8">
        <f>'RAW DATA'!Z9</f>
        <v>34.894229073096596</v>
      </c>
    </row>
    <row r="9" spans="1:9">
      <c r="A9" s="19" t="s">
        <v>32</v>
      </c>
      <c r="B9" s="27">
        <f>'RAW DATA'!S10</f>
        <v>2.5235500000000002</v>
      </c>
      <c r="C9" s="27">
        <f>'RAW DATA'!T10</f>
        <v>1.4470000000000001</v>
      </c>
      <c r="D9" s="27">
        <f>'RAW DATA'!U10</f>
        <v>9.6600000000000019E-2</v>
      </c>
      <c r="E9" s="27">
        <f>'RAW DATA'!V10</f>
        <v>1.3504</v>
      </c>
      <c r="F9" s="27">
        <f>'RAW DATA'!W10</f>
        <v>3.9705500000000002</v>
      </c>
      <c r="G9" s="27">
        <f>'RAW DATA'!X10</f>
        <v>63.556686101421725</v>
      </c>
      <c r="H9" s="27">
        <f>'RAW DATA'!Y10</f>
        <v>2.4329123169334226</v>
      </c>
      <c r="I9" s="8">
        <f>'RAW DATA'!Z10</f>
        <v>34.010401581644864</v>
      </c>
    </row>
    <row r="10" spans="1:9">
      <c r="A10" s="19" t="s">
        <v>33</v>
      </c>
      <c r="B10" s="27">
        <f>'RAW DATA'!S11</f>
        <v>2.6618500000000003</v>
      </c>
      <c r="C10" s="27">
        <f>'RAW DATA'!T11</f>
        <v>1.4794999999999998</v>
      </c>
      <c r="D10" s="27">
        <f>'RAW DATA'!U11</f>
        <v>0.10360000000000014</v>
      </c>
      <c r="E10" s="27">
        <f>'RAW DATA'!V11</f>
        <v>1.3758999999999997</v>
      </c>
      <c r="F10" s="27">
        <f>'RAW DATA'!W11</f>
        <v>4.1413500000000001</v>
      </c>
      <c r="G10" s="27">
        <f>'RAW DATA'!X11</f>
        <v>64.27493450203437</v>
      </c>
      <c r="H10" s="27">
        <f>'RAW DATA'!Y11</f>
        <v>2.5015997198981044</v>
      </c>
      <c r="I10" s="8">
        <f>'RAW DATA'!Z11</f>
        <v>33.223465778067528</v>
      </c>
    </row>
    <row r="11" spans="1:9">
      <c r="A11" s="19" t="s">
        <v>34</v>
      </c>
      <c r="B11" s="27">
        <f>'RAW DATA'!S12</f>
        <v>3.0237000000000003</v>
      </c>
      <c r="C11" s="27">
        <f>'RAW DATA'!T12</f>
        <v>1.8634499999999998</v>
      </c>
      <c r="D11" s="27">
        <f>'RAW DATA'!U12</f>
        <v>0.11549999999999994</v>
      </c>
      <c r="E11" s="27">
        <f>'RAW DATA'!V12</f>
        <v>1.7479499999999999</v>
      </c>
      <c r="F11" s="27">
        <f>'RAW DATA'!W12</f>
        <v>4.8871500000000001</v>
      </c>
      <c r="G11" s="27">
        <f>'RAW DATA'!X12</f>
        <v>61.87041527270496</v>
      </c>
      <c r="H11" s="27">
        <f>'RAW DATA'!Y12</f>
        <v>2.3633405972806223</v>
      </c>
      <c r="I11" s="8">
        <f>'RAW DATA'!Z12</f>
        <v>35.766244130014421</v>
      </c>
    </row>
    <row r="12" spans="1:9">
      <c r="A12" s="37" t="s">
        <v>35</v>
      </c>
      <c r="B12" s="27">
        <f>'RAW DATA'!S13</f>
        <v>2.6534499999999999</v>
      </c>
      <c r="C12" s="27">
        <f>'RAW DATA'!T13</f>
        <v>1.7012500000000002</v>
      </c>
      <c r="D12" s="27">
        <f>'RAW DATA'!U13</f>
        <v>0.10614999999999997</v>
      </c>
      <c r="E12" s="27">
        <f>'RAW DATA'!V13</f>
        <v>1.5951000000000002</v>
      </c>
      <c r="F12" s="27">
        <f>'RAW DATA'!W13</f>
        <v>4.3547000000000002</v>
      </c>
      <c r="G12" s="27">
        <f>'RAW DATA'!X13</f>
        <v>60.933014903437652</v>
      </c>
      <c r="H12" s="27">
        <f>'RAW DATA'!Y13</f>
        <v>2.4375961604702958</v>
      </c>
      <c r="I12" s="8">
        <f>'RAW DATA'!Z13</f>
        <v>36.629388936092042</v>
      </c>
    </row>
    <row r="13" spans="1:9">
      <c r="A13" s="9" t="s">
        <v>36</v>
      </c>
      <c r="B13" s="30">
        <f>'RAW DATA'!S14</f>
        <v>2.1629500000000004</v>
      </c>
      <c r="C13" s="30">
        <f>'RAW DATA'!T14</f>
        <v>1.3510499999999999</v>
      </c>
      <c r="D13" s="30">
        <f>'RAW DATA'!U14</f>
        <v>8.6899999999999977E-2</v>
      </c>
      <c r="E13" s="30">
        <f>'RAW DATA'!V14</f>
        <v>1.2641499999999999</v>
      </c>
      <c r="F13" s="30">
        <f>'RAW DATA'!W14</f>
        <v>3.5140000000000002</v>
      </c>
      <c r="G13" s="30">
        <f>'RAW DATA'!X14</f>
        <v>61.55236198064884</v>
      </c>
      <c r="H13" s="30">
        <f>'RAW DATA'!Y14</f>
        <v>2.4729652817302212</v>
      </c>
      <c r="I13" s="10">
        <f>'RAW DATA'!Z14</f>
        <v>35.974672737620935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RAW DATA</vt:lpstr>
      <vt:lpstr>FINAL</vt:lpstr>
      <vt:lpstr>Sheet3</vt:lpstr>
    </vt:vector>
  </TitlesOfParts>
  <Company>Virginia Institute of Marine Science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gracec</dc:creator>
  <cp:lastModifiedBy>gracec</cp:lastModifiedBy>
  <dcterms:created xsi:type="dcterms:W3CDTF">2011-04-26T16:42:35Z</dcterms:created>
  <dcterms:modified xsi:type="dcterms:W3CDTF">2012-07-11T16:08:16Z</dcterms:modified>
</cp:coreProperties>
</file>