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autoCompressPictures="0"/>
  <bookViews>
    <workbookView xWindow="240" yWindow="380" windowWidth="25280" windowHeight="15180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4" i="2"/>
  <c r="H5" i="2"/>
  <c r="H6" i="2"/>
  <c r="H7" i="2"/>
  <c r="H8" i="2"/>
  <c r="H9" i="2"/>
  <c r="H10" i="2"/>
  <c r="H11" i="2"/>
  <c r="H4" i="2"/>
  <c r="G5" i="2"/>
  <c r="G6" i="2"/>
  <c r="G7" i="2"/>
  <c r="G8" i="2"/>
  <c r="G9" i="2"/>
  <c r="G10" i="2"/>
  <c r="G11" i="2"/>
  <c r="G4" i="2"/>
  <c r="F5" i="2"/>
  <c r="F6" i="2"/>
  <c r="F7" i="2"/>
  <c r="F8" i="2"/>
  <c r="F9" i="2"/>
  <c r="F10" i="2"/>
  <c r="F11" i="2"/>
  <c r="F4" i="2"/>
  <c r="E4" i="2"/>
  <c r="E5" i="2"/>
  <c r="E6" i="2"/>
  <c r="E7" i="2"/>
  <c r="E8" i="2"/>
  <c r="E9" i="2"/>
  <c r="E10" i="2"/>
  <c r="E11" i="2"/>
  <c r="D4" i="2"/>
  <c r="D5" i="2"/>
  <c r="D6" i="2"/>
  <c r="D7" i="2"/>
  <c r="D8" i="2"/>
  <c r="D9" i="2"/>
  <c r="D10" i="2"/>
  <c r="D11" i="2"/>
  <c r="C5" i="2"/>
  <c r="C6" i="2"/>
  <c r="C7" i="2"/>
  <c r="C8" i="2"/>
  <c r="C9" i="2"/>
  <c r="C10" i="2"/>
  <c r="C11" i="2"/>
  <c r="C4" i="2"/>
  <c r="B5" i="2"/>
  <c r="B6" i="2"/>
  <c r="B7" i="2"/>
  <c r="B8" i="2"/>
  <c r="B9" i="2"/>
  <c r="B10" i="2"/>
  <c r="B11" i="2"/>
  <c r="B4" i="2"/>
  <c r="Z6" i="1"/>
  <c r="Z7" i="1"/>
  <c r="Z8" i="1"/>
  <c r="Z9" i="1"/>
  <c r="Z10" i="1"/>
  <c r="Z11" i="1"/>
  <c r="Z12" i="1"/>
  <c r="Z5" i="1"/>
  <c r="Y6" i="1"/>
  <c r="Y7" i="1"/>
  <c r="Y8" i="1"/>
  <c r="Y9" i="1"/>
  <c r="Y10" i="1"/>
  <c r="Y11" i="1"/>
  <c r="Y12" i="1"/>
  <c r="Y5" i="1"/>
  <c r="X6" i="1"/>
  <c r="X7" i="1"/>
  <c r="X8" i="1"/>
  <c r="X9" i="1"/>
  <c r="X10" i="1"/>
  <c r="X11" i="1"/>
  <c r="X12" i="1"/>
  <c r="X5" i="1"/>
  <c r="W6" i="1"/>
  <c r="W7" i="1"/>
  <c r="W8" i="1"/>
  <c r="W9" i="1"/>
  <c r="W10" i="1"/>
  <c r="W11" i="1"/>
  <c r="W12" i="1"/>
  <c r="W5" i="1"/>
  <c r="V6" i="1"/>
  <c r="V7" i="1"/>
  <c r="V8" i="1"/>
  <c r="V9" i="1"/>
  <c r="V10" i="1"/>
  <c r="V11" i="1"/>
  <c r="V12" i="1"/>
  <c r="V5" i="1"/>
  <c r="U6" i="1"/>
  <c r="U7" i="1"/>
  <c r="U8" i="1"/>
  <c r="U9" i="1"/>
  <c r="U10" i="1"/>
  <c r="U11" i="1"/>
  <c r="U12" i="1"/>
  <c r="U5" i="1"/>
  <c r="T6" i="1"/>
  <c r="T7" i="1"/>
  <c r="T8" i="1"/>
  <c r="T9" i="1"/>
  <c r="T10" i="1"/>
  <c r="T11" i="1"/>
  <c r="T12" i="1"/>
  <c r="T5" i="1"/>
  <c r="S6" i="1"/>
  <c r="S7" i="1"/>
  <c r="S8" i="1"/>
  <c r="S9" i="1"/>
  <c r="S10" i="1"/>
  <c r="S11" i="1"/>
  <c r="S12" i="1"/>
  <c r="S5" i="1"/>
  <c r="Q6" i="1"/>
  <c r="Q7" i="1"/>
  <c r="Q8" i="1"/>
  <c r="Q9" i="1"/>
  <c r="Q10" i="1"/>
  <c r="Q11" i="1"/>
  <c r="Q12" i="1"/>
  <c r="R6" i="1"/>
  <c r="R7" i="1"/>
  <c r="R8" i="1"/>
  <c r="R9" i="1"/>
  <c r="R10" i="1"/>
  <c r="R11" i="1"/>
  <c r="R12" i="1"/>
  <c r="R5" i="1"/>
  <c r="Q5" i="1"/>
  <c r="M6" i="1"/>
  <c r="M7" i="1"/>
  <c r="M8" i="1"/>
  <c r="M9" i="1"/>
  <c r="M10" i="1"/>
  <c r="M11" i="1"/>
  <c r="M12" i="1"/>
  <c r="M5" i="1"/>
  <c r="L6" i="1"/>
  <c r="L7" i="1"/>
  <c r="L8" i="1"/>
  <c r="L9" i="1"/>
  <c r="L10" i="1"/>
  <c r="L11" i="1"/>
  <c r="L12" i="1"/>
  <c r="L5" i="1"/>
  <c r="G6" i="1"/>
  <c r="G7" i="1"/>
  <c r="G8" i="1"/>
  <c r="G9" i="1"/>
  <c r="G10" i="1"/>
  <c r="G11" i="1"/>
  <c r="G12" i="1"/>
  <c r="G13" i="1"/>
  <c r="G14" i="1"/>
  <c r="G15" i="1"/>
  <c r="G5" i="1"/>
  <c r="P6" i="1"/>
  <c r="P7" i="1"/>
  <c r="P8" i="1"/>
  <c r="P9" i="1"/>
  <c r="P10" i="1"/>
  <c r="P11" i="1"/>
  <c r="P12" i="1"/>
  <c r="P5" i="1"/>
  <c r="K6" i="1"/>
  <c r="K7" i="1"/>
  <c r="K8" i="1"/>
  <c r="K9" i="1"/>
  <c r="K10" i="1"/>
  <c r="K11" i="1"/>
  <c r="K12" i="1"/>
  <c r="K5" i="1"/>
  <c r="F6" i="1"/>
  <c r="F7" i="1"/>
  <c r="F8" i="1"/>
  <c r="F9" i="1"/>
  <c r="F10" i="1"/>
  <c r="F11" i="1"/>
  <c r="F12" i="1"/>
  <c r="F13" i="1"/>
  <c r="F14" i="1"/>
  <c r="F15" i="1"/>
  <c r="F5" i="1"/>
</calcChain>
</file>

<file path=xl/sharedStrings.xml><?xml version="1.0" encoding="utf-8"?>
<sst xmlns="http://schemas.openxmlformats.org/spreadsheetml/2006/main" count="101" uniqueCount="66">
  <si>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</si>
  <si>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</si>
  <si>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</si>
  <si>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</si>
  <si>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</si>
  <si>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</si>
  <si>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</si>
  <si>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</si>
  <si>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</si>
  <si>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</si>
  <si>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</si>
  <si>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</si>
  <si>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</si>
  <si>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</si>
  <si>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</si>
  <si>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</si>
  <si>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</si>
  <si>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</si>
  <si>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</si>
  <si>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</si>
  <si>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</si>
  <si>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</si>
  <si>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</si>
  <si>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</si>
  <si>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</si>
  <si>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</si>
  <si>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</si>
  <si>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</si>
  <si>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</si>
  <si>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</si>
  <si>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</si>
  <si>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</si>
  <si>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</si>
  <si>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</si>
  <si>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</si>
  <si>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 xml:space="preserve">Sample: </t>
  </si>
  <si>
    <t>AVG WT+tray</t>
  </si>
  <si>
    <t>AVG WT+Tray</t>
  </si>
  <si>
    <t>H-G</t>
  </si>
  <si>
    <t>M-R</t>
  </si>
  <si>
    <t>M</t>
  </si>
  <si>
    <t>mud</t>
  </si>
  <si>
    <t>% mud</t>
  </si>
  <si>
    <t>H-M-G</t>
  </si>
  <si>
    <t>WC11</t>
  </si>
  <si>
    <t>WC12</t>
  </si>
  <si>
    <t>WC13</t>
  </si>
  <si>
    <t>WC14</t>
  </si>
  <si>
    <t>WC15</t>
  </si>
  <si>
    <t>WC16</t>
  </si>
  <si>
    <t>WC17</t>
  </si>
  <si>
    <t>WC18</t>
  </si>
  <si>
    <t>WC19</t>
  </si>
  <si>
    <t>WC20</t>
  </si>
  <si>
    <t>WC21</t>
  </si>
  <si>
    <t>8-9 cm</t>
  </si>
  <si>
    <t>9-10 cm</t>
  </si>
  <si>
    <t>5097_0-1 cm</t>
  </si>
  <si>
    <t>5097_1-2 cm</t>
  </si>
  <si>
    <t>5097_2-3 cm</t>
  </si>
  <si>
    <t>5097_3-4 cm</t>
  </si>
  <si>
    <t>5097_4-5 cm</t>
  </si>
  <si>
    <t>5097_5-6 cm</t>
  </si>
  <si>
    <t>5097_6-7 cm</t>
  </si>
  <si>
    <t>5097_7-8 cm</t>
  </si>
  <si>
    <t>Weight 2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</si>
</sst>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4" fontId="0" fillId="0" borderId="7" xfId="0" applyNumberFormat="1" applyBorder="1"/>
    <xf numFmtId="16" fontId="0" fillId="0" borderId="0" xfId="0" applyNumberFormat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B1" workbookViewId="0">
      <selection activeCell="B1" sqref="B1:S1048576"/>
    </sheetView>
  </sheetViews>
  <sheetFormatPr baseColWidth="10" defaultColWidth="8.83203125" defaultRowHeight="14" x14ac:dyDescent="0"/>
  <cols>
    <col min="1" max="2" width="15.5" customWidth="1"/>
    <col min="3" max="3" width="8.83203125" style="8" customWidth="1"/>
    <col min="4" max="4" width="8.83203125" style="15" customWidth="1"/>
    <col min="5" max="6" width="8.83203125" customWidth="1"/>
    <col min="7" max="7" width="8.83203125" style="8" customWidth="1"/>
    <col min="8" max="8" width="18.83203125" style="8" customWidth="1"/>
    <col min="9" max="11" width="8.83203125" customWidth="1"/>
    <col min="12" max="12" width="12.83203125" style="15" customWidth="1"/>
    <col min="13" max="13" width="8.83203125" style="8" customWidth="1"/>
    <col min="14" max="14" width="11.83203125" style="15" customWidth="1"/>
    <col min="15" max="15" width="11.83203125" customWidth="1"/>
    <col min="16" max="16" width="8.83203125" customWidth="1"/>
    <col min="17" max="17" width="13.33203125" style="15" customWidth="1"/>
    <col min="18" max="18" width="8.83203125" style="8" customWidth="1"/>
    <col min="20" max="20" width="12.5" bestFit="1" customWidth="1"/>
    <col min="24" max="24" width="10.5" bestFit="1" customWidth="1"/>
    <col min="25" max="25" width="9.83203125" bestFit="1" customWidth="1"/>
  </cols>
  <sheetData>
    <row r="1" spans="1:37">
      <c r="A1" s="2" t="s">
        <v>0</v>
      </c>
      <c r="B1" s="2" t="s">
        <v>2</v>
      </c>
      <c r="C1" s="16" t="s">
        <v>1</v>
      </c>
      <c r="D1" s="38" t="s">
        <v>3</v>
      </c>
      <c r="E1" s="39"/>
      <c r="F1" s="39"/>
      <c r="G1" s="39"/>
      <c r="H1" s="11" t="s">
        <v>8</v>
      </c>
      <c r="I1" s="40" t="s">
        <v>10</v>
      </c>
      <c r="J1" s="41"/>
      <c r="K1" s="41"/>
      <c r="L1" s="41"/>
      <c r="M1" s="31"/>
      <c r="N1" s="40" t="s">
        <v>13</v>
      </c>
      <c r="O1" s="41"/>
      <c r="P1" s="41"/>
      <c r="Q1" s="41"/>
      <c r="R1" s="31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3" t="s">
        <v>6</v>
      </c>
      <c r="H2" s="34" t="s">
        <v>9</v>
      </c>
      <c r="I2" s="42" t="s">
        <v>11</v>
      </c>
      <c r="J2" s="43"/>
      <c r="K2" s="43"/>
      <c r="L2" s="43"/>
      <c r="M2" s="32"/>
      <c r="N2" s="42" t="s">
        <v>11</v>
      </c>
      <c r="O2" s="43"/>
      <c r="P2" s="43"/>
      <c r="Q2" s="43"/>
      <c r="R2" s="32"/>
      <c r="S2" t="s">
        <v>43</v>
      </c>
      <c r="T2" t="s">
        <v>40</v>
      </c>
      <c r="U2" t="s">
        <v>39</v>
      </c>
      <c r="W2" t="s">
        <v>38</v>
      </c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36</v>
      </c>
      <c r="M3" s="33" t="s">
        <v>6</v>
      </c>
      <c r="N3" s="5" t="s">
        <v>14</v>
      </c>
      <c r="O3" s="5" t="s">
        <v>65</v>
      </c>
      <c r="P3" s="5" t="s">
        <v>15</v>
      </c>
      <c r="Q3" s="14" t="s">
        <v>37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41</v>
      </c>
      <c r="W3" s="21" t="s">
        <v>19</v>
      </c>
      <c r="X3" s="21" t="s">
        <v>20</v>
      </c>
      <c r="Y3" s="21" t="s">
        <v>21</v>
      </c>
      <c r="Z3" s="21" t="s">
        <v>42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  <c r="Z4" s="9"/>
    </row>
    <row r="5" spans="1:37">
      <c r="A5">
        <v>5097</v>
      </c>
      <c r="B5" t="s">
        <v>57</v>
      </c>
      <c r="C5" s="8" t="s">
        <v>44</v>
      </c>
      <c r="D5" s="27">
        <v>1.0098</v>
      </c>
      <c r="E5" s="35">
        <v>1.01</v>
      </c>
      <c r="F5" s="35">
        <f>D5-E5</f>
        <v>-1.9999999999997797E-4</v>
      </c>
      <c r="G5" s="28">
        <f>(D5+E5)/2</f>
        <v>1.0099</v>
      </c>
      <c r="H5" s="28">
        <v>4.5461999999999998</v>
      </c>
      <c r="I5" s="35">
        <v>1.8897999999999999</v>
      </c>
      <c r="J5" s="35">
        <v>1.8893</v>
      </c>
      <c r="K5" s="35">
        <f>I5-J5</f>
        <v>4.9999999999994493E-4</v>
      </c>
      <c r="L5" s="27">
        <f>(I5+J5)/2</f>
        <v>1.8895499999999998</v>
      </c>
      <c r="M5" s="28">
        <f>(L5-G5)</f>
        <v>0.87964999999999982</v>
      </c>
      <c r="N5" s="27">
        <v>1.8099000000000001</v>
      </c>
      <c r="O5" s="35">
        <v>1.8097000000000001</v>
      </c>
      <c r="P5" s="35">
        <f>N5-O5</f>
        <v>1.9999999999997797E-4</v>
      </c>
      <c r="Q5" s="27">
        <f>(N5+O5)/2</f>
        <v>1.8098000000000001</v>
      </c>
      <c r="R5" s="28">
        <f>(Q5-G5)</f>
        <v>0.79990000000000006</v>
      </c>
      <c r="S5" s="35">
        <f>H5-M5-G5</f>
        <v>2.65665</v>
      </c>
      <c r="T5" s="35">
        <f>M5+M5</f>
        <v>1.7592999999999996</v>
      </c>
      <c r="U5" s="35">
        <f>M5-R5</f>
        <v>7.9749999999999766E-2</v>
      </c>
      <c r="V5" s="35">
        <f>R5</f>
        <v>0.79990000000000006</v>
      </c>
      <c r="W5" s="35">
        <f>H5-G5</f>
        <v>3.5362999999999998</v>
      </c>
      <c r="X5" s="35">
        <f>(S5/W5)*100</f>
        <v>75.125130786415184</v>
      </c>
      <c r="Y5" s="35">
        <f>(U5/W5)*100</f>
        <v>2.2551819698554922</v>
      </c>
      <c r="Z5" s="35">
        <f>(V5/W5)*100</f>
        <v>22.619687243729324</v>
      </c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>
      <c r="A6">
        <v>5097</v>
      </c>
      <c r="B6" s="37" t="s">
        <v>58</v>
      </c>
      <c r="C6" s="8" t="s">
        <v>45</v>
      </c>
      <c r="D6" s="27">
        <v>1.0035000000000001</v>
      </c>
      <c r="E6" s="35">
        <v>1.0035000000000001</v>
      </c>
      <c r="F6" s="35">
        <f t="shared" ref="F6:F15" si="0">D6-E6</f>
        <v>0</v>
      </c>
      <c r="G6" s="28">
        <f t="shared" ref="G6:G15" si="1">(D6+E6)/2</f>
        <v>1.0035000000000001</v>
      </c>
      <c r="H6" s="28">
        <v>7.9592999999999998</v>
      </c>
      <c r="I6" s="35">
        <v>3.2841</v>
      </c>
      <c r="J6" s="35">
        <v>3.2841</v>
      </c>
      <c r="K6" s="35">
        <f t="shared" ref="K6:K12" si="2">I6-J6</f>
        <v>0</v>
      </c>
      <c r="L6" s="27">
        <f t="shared" ref="L6:L12" si="3">(I6+J6)/2</f>
        <v>3.2841</v>
      </c>
      <c r="M6" s="28">
        <f t="shared" ref="M6:M12" si="4">(L6-G6)</f>
        <v>2.2805999999999997</v>
      </c>
      <c r="N6" s="35">
        <v>3.1179000000000001</v>
      </c>
      <c r="O6" s="35">
        <v>3.1177000000000001</v>
      </c>
      <c r="P6" s="35">
        <f t="shared" ref="P6:P12" si="5">N6-O6</f>
        <v>1.9999999999997797E-4</v>
      </c>
      <c r="Q6" s="27">
        <f t="shared" ref="Q6:Q12" si="6">(N6+O6)/2</f>
        <v>3.1177999999999999</v>
      </c>
      <c r="R6" s="28">
        <f t="shared" ref="R6:R12" si="7">(Q6-G6)</f>
        <v>2.1143000000000001</v>
      </c>
      <c r="S6" s="35">
        <f t="shared" ref="S6:S12" si="8">H6-M6-G6</f>
        <v>4.6752000000000002</v>
      </c>
      <c r="T6" s="35">
        <f t="shared" ref="T6:T12" si="9">M6+M6</f>
        <v>4.5611999999999995</v>
      </c>
      <c r="U6" s="35">
        <f t="shared" ref="U6:U12" si="10">M6-R6</f>
        <v>0.16629999999999967</v>
      </c>
      <c r="V6" s="35">
        <f t="shared" ref="V6:V12" si="11">R6</f>
        <v>2.1143000000000001</v>
      </c>
      <c r="W6" s="35">
        <f t="shared" ref="W6:W12" si="12">H6-G6</f>
        <v>6.9558</v>
      </c>
      <c r="X6" s="35">
        <f t="shared" ref="X6:X12" si="13">(S6/W6)*100</f>
        <v>67.212973345984651</v>
      </c>
      <c r="Y6" s="35">
        <f t="shared" ref="Y6:Y12" si="14">(U6/W6)*100</f>
        <v>2.3908105465942042</v>
      </c>
      <c r="Z6" s="35">
        <f t="shared" ref="Z6:Z12" si="15">(V6/W6)*100</f>
        <v>30.396216107421147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>
      <c r="A7">
        <v>5097</v>
      </c>
      <c r="B7" t="s">
        <v>59</v>
      </c>
      <c r="C7" s="8" t="s">
        <v>46</v>
      </c>
      <c r="D7" s="27">
        <v>1.0054000000000001</v>
      </c>
      <c r="E7" s="35">
        <v>1.0054000000000001</v>
      </c>
      <c r="F7" s="35">
        <f t="shared" si="0"/>
        <v>0</v>
      </c>
      <c r="G7" s="28">
        <f t="shared" si="1"/>
        <v>1.0054000000000001</v>
      </c>
      <c r="H7" s="28">
        <v>7.1280000000000001</v>
      </c>
      <c r="I7" s="35">
        <v>3.2096</v>
      </c>
      <c r="J7" s="35">
        <v>3.2096</v>
      </c>
      <c r="K7" s="35">
        <f t="shared" si="2"/>
        <v>0</v>
      </c>
      <c r="L7" s="27">
        <f t="shared" si="3"/>
        <v>3.2096</v>
      </c>
      <c r="M7" s="28">
        <f t="shared" si="4"/>
        <v>2.2042000000000002</v>
      </c>
      <c r="N7" s="35">
        <v>3.0596999999999999</v>
      </c>
      <c r="O7" s="35">
        <v>3.0598000000000001</v>
      </c>
      <c r="P7" s="35">
        <f t="shared" si="5"/>
        <v>-1.0000000000021103E-4</v>
      </c>
      <c r="Q7" s="27">
        <f t="shared" si="6"/>
        <v>3.0597500000000002</v>
      </c>
      <c r="R7" s="28">
        <f t="shared" si="7"/>
        <v>2.0543500000000003</v>
      </c>
      <c r="S7" s="35">
        <f t="shared" si="8"/>
        <v>3.9184000000000001</v>
      </c>
      <c r="T7" s="35">
        <f t="shared" si="9"/>
        <v>4.4084000000000003</v>
      </c>
      <c r="U7" s="35">
        <f t="shared" si="10"/>
        <v>0.14984999999999982</v>
      </c>
      <c r="V7" s="35">
        <f t="shared" si="11"/>
        <v>2.0543500000000003</v>
      </c>
      <c r="W7" s="35">
        <f t="shared" si="12"/>
        <v>6.1226000000000003</v>
      </c>
      <c r="X7" s="35">
        <f t="shared" si="13"/>
        <v>63.998954692450916</v>
      </c>
      <c r="Y7" s="35">
        <f t="shared" si="14"/>
        <v>2.4474896285891585</v>
      </c>
      <c r="Z7" s="35">
        <f t="shared" si="15"/>
        <v>33.553555678959924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>
      <c r="A8">
        <v>5097</v>
      </c>
      <c r="B8" t="s">
        <v>60</v>
      </c>
      <c r="C8" s="8" t="s">
        <v>47</v>
      </c>
      <c r="D8" s="27">
        <v>1.0116000000000001</v>
      </c>
      <c r="E8" s="35">
        <v>1.0117</v>
      </c>
      <c r="F8" s="35">
        <f t="shared" si="0"/>
        <v>-9.9999999999988987E-5</v>
      </c>
      <c r="G8" s="28">
        <f t="shared" si="1"/>
        <v>1.0116499999999999</v>
      </c>
      <c r="H8" s="28">
        <v>8.4463000000000008</v>
      </c>
      <c r="I8" s="35">
        <v>3.8323</v>
      </c>
      <c r="J8" s="35">
        <v>3.8325999999999998</v>
      </c>
      <c r="K8" s="35">
        <f t="shared" si="2"/>
        <v>-2.9999999999974492E-4</v>
      </c>
      <c r="L8" s="27">
        <f t="shared" si="3"/>
        <v>3.8324499999999997</v>
      </c>
      <c r="M8" s="28">
        <f t="shared" si="4"/>
        <v>2.8207999999999998</v>
      </c>
      <c r="N8" s="35">
        <v>3.6513</v>
      </c>
      <c r="O8" s="35">
        <v>3.6511999999999998</v>
      </c>
      <c r="P8" s="35">
        <f t="shared" si="5"/>
        <v>1.0000000000021103E-4</v>
      </c>
      <c r="Q8" s="27">
        <f t="shared" si="6"/>
        <v>3.6512500000000001</v>
      </c>
      <c r="R8" s="28">
        <f t="shared" si="7"/>
        <v>2.6396000000000002</v>
      </c>
      <c r="S8" s="35">
        <f t="shared" si="8"/>
        <v>4.6138500000000011</v>
      </c>
      <c r="T8" s="35">
        <f t="shared" si="9"/>
        <v>5.6415999999999995</v>
      </c>
      <c r="U8" s="35">
        <f t="shared" si="10"/>
        <v>0.18119999999999958</v>
      </c>
      <c r="V8" s="35">
        <f t="shared" si="11"/>
        <v>2.6396000000000002</v>
      </c>
      <c r="W8" s="35">
        <f t="shared" si="12"/>
        <v>7.4346500000000013</v>
      </c>
      <c r="X8" s="35">
        <f t="shared" si="13"/>
        <v>62.058738474575136</v>
      </c>
      <c r="Y8" s="35">
        <f t="shared" si="14"/>
        <v>2.4372364536326465</v>
      </c>
      <c r="Z8" s="35">
        <f t="shared" si="15"/>
        <v>35.504025071792213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>
      <c r="A9">
        <v>5097</v>
      </c>
      <c r="B9" t="s">
        <v>61</v>
      </c>
      <c r="C9" s="8" t="s">
        <v>48</v>
      </c>
      <c r="D9" s="27">
        <v>1.0141</v>
      </c>
      <c r="E9" s="35">
        <v>1.0139</v>
      </c>
      <c r="F9" s="35">
        <f t="shared" si="0"/>
        <v>1.9999999999997797E-4</v>
      </c>
      <c r="G9" s="28">
        <f t="shared" si="1"/>
        <v>1.014</v>
      </c>
      <c r="H9" s="28">
        <v>7.3800999999999997</v>
      </c>
      <c r="I9" s="35">
        <v>3.4963000000000002</v>
      </c>
      <c r="J9" s="35">
        <v>3.4961000000000002</v>
      </c>
      <c r="K9" s="35">
        <f t="shared" si="2"/>
        <v>1.9999999999997797E-4</v>
      </c>
      <c r="L9" s="27">
        <f t="shared" si="3"/>
        <v>3.4962</v>
      </c>
      <c r="M9" s="28">
        <f t="shared" si="4"/>
        <v>2.4821999999999997</v>
      </c>
      <c r="N9" s="27">
        <v>3.3290000000000002</v>
      </c>
      <c r="O9" s="35">
        <v>3.3285</v>
      </c>
      <c r="P9" s="35">
        <f t="shared" si="5"/>
        <v>5.0000000000016698E-4</v>
      </c>
      <c r="Q9" s="27">
        <f t="shared" si="6"/>
        <v>3.3287500000000003</v>
      </c>
      <c r="R9" s="28">
        <f t="shared" si="7"/>
        <v>2.3147500000000001</v>
      </c>
      <c r="S9" s="35">
        <f t="shared" si="8"/>
        <v>3.8838999999999997</v>
      </c>
      <c r="T9" s="35">
        <f t="shared" si="9"/>
        <v>4.9643999999999995</v>
      </c>
      <c r="U9" s="35">
        <f t="shared" si="10"/>
        <v>0.16744999999999965</v>
      </c>
      <c r="V9" s="35">
        <f t="shared" si="11"/>
        <v>2.3147500000000001</v>
      </c>
      <c r="W9" s="35">
        <f t="shared" si="12"/>
        <v>6.3660999999999994</v>
      </c>
      <c r="X9" s="35">
        <f t="shared" si="13"/>
        <v>61.009095050344797</v>
      </c>
      <c r="Y9" s="35">
        <f t="shared" si="14"/>
        <v>2.6303388259687983</v>
      </c>
      <c r="Z9" s="35">
        <f t="shared" si="15"/>
        <v>36.360566123686404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>
      <c r="A10">
        <v>5097</v>
      </c>
      <c r="B10" t="s">
        <v>62</v>
      </c>
      <c r="C10" s="8" t="s">
        <v>49</v>
      </c>
      <c r="D10" s="27">
        <v>1.0024999999999999</v>
      </c>
      <c r="E10" s="35">
        <v>1.0025999999999999</v>
      </c>
      <c r="F10" s="35">
        <f t="shared" si="0"/>
        <v>-9.9999999999988987E-5</v>
      </c>
      <c r="G10" s="28">
        <f t="shared" si="1"/>
        <v>1.0025499999999998</v>
      </c>
      <c r="H10" s="28">
        <v>8.2073</v>
      </c>
      <c r="I10" s="35">
        <v>3.7803</v>
      </c>
      <c r="J10" s="35">
        <v>3.7805</v>
      </c>
      <c r="K10" s="35">
        <f t="shared" si="2"/>
        <v>-1.9999999999997797E-4</v>
      </c>
      <c r="L10" s="27">
        <f t="shared" si="3"/>
        <v>3.7804000000000002</v>
      </c>
      <c r="M10" s="28">
        <f t="shared" si="4"/>
        <v>2.7778500000000004</v>
      </c>
      <c r="N10" s="35">
        <v>3.5985999999999998</v>
      </c>
      <c r="O10" s="35">
        <v>3.5991</v>
      </c>
      <c r="P10" s="35">
        <f t="shared" si="5"/>
        <v>-5.0000000000016698E-4</v>
      </c>
      <c r="Q10" s="27">
        <f t="shared" si="6"/>
        <v>3.5988499999999997</v>
      </c>
      <c r="R10" s="28">
        <f t="shared" si="7"/>
        <v>2.5962999999999998</v>
      </c>
      <c r="S10" s="35">
        <f t="shared" si="8"/>
        <v>4.4268999999999998</v>
      </c>
      <c r="T10" s="35">
        <f t="shared" si="9"/>
        <v>5.5557000000000007</v>
      </c>
      <c r="U10" s="35">
        <f t="shared" si="10"/>
        <v>0.18155000000000054</v>
      </c>
      <c r="V10" s="35">
        <f t="shared" si="11"/>
        <v>2.5962999999999998</v>
      </c>
      <c r="W10" s="35">
        <f t="shared" si="12"/>
        <v>7.2047500000000007</v>
      </c>
      <c r="X10" s="35">
        <f t="shared" si="13"/>
        <v>61.444186127207736</v>
      </c>
      <c r="Y10" s="35">
        <f t="shared" si="14"/>
        <v>2.5198653665984323</v>
      </c>
      <c r="Z10" s="35">
        <f t="shared" si="15"/>
        <v>36.035948506193826</v>
      </c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>
      <c r="A11">
        <v>5097</v>
      </c>
      <c r="B11" t="s">
        <v>63</v>
      </c>
      <c r="C11" s="8" t="s">
        <v>50</v>
      </c>
      <c r="D11" s="27">
        <v>0.96209999999999996</v>
      </c>
      <c r="E11" s="35">
        <v>0.96220000000000006</v>
      </c>
      <c r="F11" s="35">
        <f t="shared" si="0"/>
        <v>-1.0000000000010001E-4</v>
      </c>
      <c r="G11" s="28">
        <f t="shared" si="1"/>
        <v>0.96215000000000006</v>
      </c>
      <c r="H11" s="28">
        <v>9.2218999999999998</v>
      </c>
      <c r="I11" s="35">
        <v>4.1913999999999998</v>
      </c>
      <c r="J11" s="35">
        <v>4.1913</v>
      </c>
      <c r="K11" s="35">
        <f t="shared" si="2"/>
        <v>9.9999999999766942E-5</v>
      </c>
      <c r="L11" s="27">
        <f t="shared" si="3"/>
        <v>4.1913499999999999</v>
      </c>
      <c r="M11" s="28">
        <f t="shared" si="4"/>
        <v>3.2291999999999996</v>
      </c>
      <c r="N11" s="35">
        <v>3.984</v>
      </c>
      <c r="O11" s="35">
        <v>3.9843999999999999</v>
      </c>
      <c r="P11" s="35">
        <f t="shared" si="5"/>
        <v>-3.9999999999995595E-4</v>
      </c>
      <c r="Q11" s="27">
        <f t="shared" si="6"/>
        <v>3.9842</v>
      </c>
      <c r="R11" s="28">
        <f t="shared" si="7"/>
        <v>3.0220500000000001</v>
      </c>
      <c r="S11" s="35">
        <f t="shared" si="8"/>
        <v>5.0305499999999999</v>
      </c>
      <c r="T11" s="35">
        <f t="shared" si="9"/>
        <v>6.4583999999999993</v>
      </c>
      <c r="U11" s="35">
        <f t="shared" si="10"/>
        <v>0.2071499999999995</v>
      </c>
      <c r="V11" s="35">
        <f t="shared" si="11"/>
        <v>3.0220500000000001</v>
      </c>
      <c r="W11" s="35">
        <f t="shared" si="12"/>
        <v>8.2597500000000004</v>
      </c>
      <c r="X11" s="35">
        <f t="shared" si="13"/>
        <v>60.904385725960218</v>
      </c>
      <c r="Y11" s="35">
        <f t="shared" si="14"/>
        <v>2.5079451557250461</v>
      </c>
      <c r="Z11" s="35">
        <f t="shared" si="15"/>
        <v>36.587669118314722</v>
      </c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>
      <c r="A12">
        <v>5097</v>
      </c>
      <c r="B12" t="s">
        <v>64</v>
      </c>
      <c r="C12" s="8" t="s">
        <v>51</v>
      </c>
      <c r="D12" s="27">
        <v>1.0209999999999999</v>
      </c>
      <c r="E12" s="35">
        <v>1.0209999999999999</v>
      </c>
      <c r="F12" s="35">
        <f t="shared" si="0"/>
        <v>0</v>
      </c>
      <c r="G12" s="28">
        <f t="shared" si="1"/>
        <v>1.0209999999999999</v>
      </c>
      <c r="H12" s="28">
        <v>9.4187999999999992</v>
      </c>
      <c r="I12" s="35">
        <v>4.2370000000000001</v>
      </c>
      <c r="J12" s="35">
        <v>4.2366000000000001</v>
      </c>
      <c r="K12" s="35">
        <f t="shared" si="2"/>
        <v>3.9999999999995595E-4</v>
      </c>
      <c r="L12" s="27">
        <f t="shared" si="3"/>
        <v>4.2368000000000006</v>
      </c>
      <c r="M12" s="28">
        <f t="shared" si="4"/>
        <v>3.2158000000000007</v>
      </c>
      <c r="N12" s="35">
        <v>4.0140000000000002</v>
      </c>
      <c r="O12" s="35">
        <v>4.0137</v>
      </c>
      <c r="P12" s="35">
        <f t="shared" si="5"/>
        <v>3.00000000000189E-4</v>
      </c>
      <c r="Q12" s="27">
        <f t="shared" si="6"/>
        <v>4.0138499999999997</v>
      </c>
      <c r="R12" s="28">
        <f t="shared" si="7"/>
        <v>2.9928499999999998</v>
      </c>
      <c r="S12" s="35">
        <f t="shared" si="8"/>
        <v>5.1819999999999986</v>
      </c>
      <c r="T12" s="35">
        <f t="shared" si="9"/>
        <v>6.4316000000000013</v>
      </c>
      <c r="U12" s="35">
        <f t="shared" si="10"/>
        <v>0.22295000000000087</v>
      </c>
      <c r="V12" s="35">
        <f t="shared" si="11"/>
        <v>2.9928499999999998</v>
      </c>
      <c r="W12" s="35">
        <f t="shared" si="12"/>
        <v>8.3978000000000002</v>
      </c>
      <c r="X12" s="35">
        <f t="shared" si="13"/>
        <v>61.706637452666158</v>
      </c>
      <c r="Y12" s="35">
        <f t="shared" si="14"/>
        <v>2.6548619876634461</v>
      </c>
      <c r="Z12" s="35">
        <f t="shared" si="15"/>
        <v>35.638500559670391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>
      <c r="B13" t="s">
        <v>55</v>
      </c>
      <c r="C13" s="8" t="s">
        <v>52</v>
      </c>
      <c r="D13" s="27">
        <v>1.0063</v>
      </c>
      <c r="E13" s="35">
        <v>1.0062</v>
      </c>
      <c r="F13" s="35">
        <f t="shared" si="0"/>
        <v>9.9999999999988987E-5</v>
      </c>
      <c r="G13" s="28">
        <f t="shared" si="1"/>
        <v>1.0062500000000001</v>
      </c>
      <c r="H13" s="28"/>
      <c r="I13" s="35"/>
      <c r="J13" s="35"/>
      <c r="K13" s="35"/>
      <c r="L13" s="27"/>
      <c r="M13" s="28"/>
      <c r="N13" s="27"/>
      <c r="O13" s="35"/>
      <c r="P13" s="35"/>
      <c r="Q13" s="27"/>
      <c r="R13" s="2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>
      <c r="B14" t="s">
        <v>56</v>
      </c>
      <c r="C14" s="8" t="s">
        <v>53</v>
      </c>
      <c r="D14" s="27">
        <v>1.0083</v>
      </c>
      <c r="E14" s="35">
        <v>1.0084</v>
      </c>
      <c r="F14" s="35">
        <f t="shared" si="0"/>
        <v>-9.9999999999988987E-5</v>
      </c>
      <c r="G14" s="28">
        <f t="shared" si="1"/>
        <v>1.0083500000000001</v>
      </c>
      <c r="H14" s="28"/>
      <c r="I14" s="35"/>
      <c r="J14" s="35"/>
      <c r="K14" s="35"/>
      <c r="L14" s="27"/>
      <c r="M14" s="28"/>
      <c r="N14" s="27"/>
      <c r="O14" s="35"/>
      <c r="P14" s="35"/>
      <c r="Q14" s="27"/>
      <c r="R14" s="2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>
      <c r="C15" s="8" t="s">
        <v>54</v>
      </c>
      <c r="D15" s="27">
        <v>0.996</v>
      </c>
      <c r="E15" s="35">
        <v>0.99609999999999999</v>
      </c>
      <c r="F15" s="35">
        <f t="shared" si="0"/>
        <v>-9.9999999999988987E-5</v>
      </c>
      <c r="G15" s="28">
        <f t="shared" si="1"/>
        <v>0.99604999999999999</v>
      </c>
      <c r="H15" s="28"/>
      <c r="I15" s="35"/>
      <c r="J15" s="35"/>
      <c r="K15" s="35"/>
      <c r="L15" s="27"/>
      <c r="M15" s="28"/>
      <c r="N15" s="27"/>
      <c r="O15" s="35"/>
      <c r="P15" s="35"/>
      <c r="Q15" s="27"/>
      <c r="R15" s="2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>
      <c r="D16" s="27"/>
      <c r="E16" s="35"/>
      <c r="F16" s="35"/>
      <c r="G16" s="28"/>
      <c r="H16" s="28"/>
      <c r="I16" s="35"/>
      <c r="J16" s="35"/>
      <c r="K16" s="35"/>
      <c r="L16" s="27"/>
      <c r="M16" s="28"/>
      <c r="N16" s="27"/>
      <c r="O16" s="35"/>
      <c r="P16" s="35"/>
      <c r="Q16" s="27"/>
      <c r="R16" s="2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4:37">
      <c r="D17" s="27"/>
      <c r="E17" s="35"/>
      <c r="F17" s="35"/>
      <c r="G17" s="28"/>
      <c r="H17" s="28"/>
      <c r="I17" s="35"/>
      <c r="J17" s="35"/>
      <c r="K17" s="35"/>
      <c r="L17" s="27"/>
      <c r="M17" s="28"/>
      <c r="N17" s="27"/>
      <c r="O17" s="35"/>
      <c r="P17" s="35"/>
      <c r="Q17" s="27"/>
      <c r="R17" s="2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4:37">
      <c r="D18" s="27"/>
      <c r="E18" s="35"/>
      <c r="F18" s="35"/>
      <c r="G18" s="28"/>
      <c r="H18" s="28"/>
      <c r="I18" s="35"/>
      <c r="J18" s="35"/>
      <c r="K18" s="35"/>
      <c r="L18" s="27"/>
      <c r="M18" s="28"/>
      <c r="N18" s="27"/>
      <c r="O18" s="35"/>
      <c r="P18" s="35"/>
      <c r="Q18" s="27"/>
      <c r="R18" s="2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4:37">
      <c r="D19" s="27"/>
      <c r="E19" s="35"/>
      <c r="F19" s="35"/>
      <c r="G19" s="28"/>
      <c r="H19" s="28"/>
      <c r="I19" s="35"/>
      <c r="J19" s="35"/>
      <c r="K19" s="35"/>
      <c r="L19" s="27"/>
      <c r="M19" s="28"/>
      <c r="N19" s="27"/>
      <c r="O19" s="35"/>
      <c r="P19" s="35"/>
      <c r="Q19" s="27"/>
      <c r="R19" s="2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4:37">
      <c r="D20" s="27"/>
      <c r="E20" s="35"/>
      <c r="F20" s="35"/>
      <c r="G20" s="28"/>
      <c r="H20" s="28"/>
      <c r="I20" s="35"/>
      <c r="J20" s="35"/>
      <c r="K20" s="35"/>
      <c r="L20" s="27"/>
      <c r="M20" s="28"/>
      <c r="N20" s="27"/>
      <c r="O20" s="35"/>
      <c r="P20" s="35"/>
      <c r="Q20" s="27"/>
      <c r="R20" s="2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4:37">
      <c r="D21" s="27"/>
      <c r="E21" s="35"/>
      <c r="F21" s="35"/>
      <c r="G21" s="28"/>
      <c r="H21" s="28"/>
      <c r="I21" s="35"/>
      <c r="J21" s="35"/>
      <c r="K21" s="35"/>
      <c r="L21" s="27"/>
      <c r="M21" s="28"/>
      <c r="N21" s="27"/>
      <c r="O21" s="35"/>
      <c r="P21" s="35"/>
      <c r="Q21" s="27"/>
      <c r="R21" s="2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4:37">
      <c r="D22" s="27"/>
      <c r="E22" s="35"/>
      <c r="F22" s="35"/>
      <c r="G22" s="28"/>
      <c r="H22" s="28"/>
      <c r="I22" s="35"/>
      <c r="J22" s="35"/>
      <c r="K22" s="35"/>
      <c r="L22" s="27"/>
      <c r="M22" s="28"/>
      <c r="N22" s="27"/>
      <c r="O22" s="35"/>
      <c r="P22" s="35"/>
      <c r="Q22" s="27"/>
      <c r="R22" s="2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4:37">
      <c r="D23" s="27"/>
      <c r="E23" s="35"/>
      <c r="F23" s="35"/>
      <c r="G23" s="28"/>
      <c r="H23" s="28"/>
      <c r="I23" s="35"/>
      <c r="J23" s="35"/>
      <c r="K23" s="35"/>
      <c r="L23" s="27"/>
      <c r="M23" s="28"/>
      <c r="N23" s="27"/>
      <c r="O23" s="35"/>
      <c r="P23" s="35"/>
      <c r="Q23" s="27"/>
      <c r="R23" s="2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4:37">
      <c r="D24" s="27"/>
      <c r="E24" s="35"/>
      <c r="F24" s="35"/>
      <c r="G24" s="28"/>
      <c r="H24" s="28"/>
      <c r="I24" s="35"/>
      <c r="J24" s="35"/>
      <c r="K24" s="35"/>
      <c r="L24" s="27"/>
      <c r="M24" s="28"/>
      <c r="N24" s="27"/>
      <c r="O24" s="35"/>
      <c r="P24" s="35"/>
      <c r="Q24" s="27"/>
      <c r="R24" s="2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4:37">
      <c r="D25" s="27"/>
      <c r="E25" s="35"/>
      <c r="F25" s="35"/>
      <c r="G25" s="28"/>
      <c r="H25" s="28"/>
      <c r="I25" s="35"/>
      <c r="J25" s="35"/>
      <c r="K25" s="35"/>
      <c r="L25" s="27"/>
      <c r="M25" s="28"/>
      <c r="N25" s="27"/>
      <c r="O25" s="35"/>
      <c r="P25" s="35"/>
      <c r="Q25" s="27"/>
      <c r="R25" s="28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4:37">
      <c r="D26" s="27"/>
      <c r="E26" s="35"/>
      <c r="F26" s="35"/>
      <c r="G26" s="28"/>
      <c r="H26" s="28"/>
      <c r="I26" s="35"/>
      <c r="J26" s="35"/>
      <c r="K26" s="35"/>
      <c r="L26" s="27"/>
      <c r="M26" s="28"/>
      <c r="N26" s="27"/>
      <c r="O26" s="35"/>
      <c r="P26" s="35"/>
      <c r="Q26" s="27"/>
      <c r="R26" s="28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4:37">
      <c r="D27" s="27"/>
      <c r="E27" s="35"/>
      <c r="F27" s="35"/>
      <c r="G27" s="28"/>
      <c r="H27" s="28"/>
      <c r="I27" s="35"/>
      <c r="J27" s="35"/>
      <c r="K27" s="35"/>
      <c r="L27" s="27"/>
      <c r="M27" s="28"/>
      <c r="N27" s="27"/>
      <c r="O27" s="35"/>
      <c r="P27" s="35"/>
      <c r="Q27" s="27"/>
      <c r="R27" s="28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4:37">
      <c r="D28" s="27"/>
      <c r="E28" s="35"/>
      <c r="F28" s="35"/>
      <c r="G28" s="28"/>
      <c r="H28" s="28"/>
      <c r="I28" s="35"/>
      <c r="J28" s="35"/>
      <c r="K28" s="35"/>
      <c r="L28" s="27"/>
      <c r="M28" s="28"/>
      <c r="N28" s="27"/>
      <c r="O28" s="35"/>
      <c r="P28" s="35"/>
      <c r="Q28" s="27"/>
      <c r="R28" s="28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4:37">
      <c r="D29" s="27"/>
      <c r="E29" s="35"/>
      <c r="F29" s="35"/>
      <c r="G29" s="28"/>
      <c r="H29" s="28"/>
      <c r="I29" s="35"/>
      <c r="J29" s="35"/>
      <c r="K29" s="35"/>
      <c r="L29" s="27"/>
      <c r="M29" s="28"/>
      <c r="N29" s="27"/>
      <c r="O29" s="35"/>
      <c r="P29" s="35"/>
      <c r="Q29" s="27"/>
      <c r="R29" s="28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4:37">
      <c r="D30" s="27"/>
      <c r="E30" s="35"/>
      <c r="F30" s="35"/>
      <c r="G30" s="28"/>
      <c r="H30" s="28"/>
      <c r="I30" s="35"/>
      <c r="J30" s="35"/>
      <c r="K30" s="35"/>
      <c r="L30" s="27"/>
      <c r="M30" s="28"/>
      <c r="N30" s="27"/>
      <c r="O30" s="35"/>
      <c r="P30" s="35"/>
      <c r="Q30" s="27"/>
      <c r="R30" s="28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4:37">
      <c r="D31" s="27"/>
      <c r="E31" s="35"/>
      <c r="F31" s="35"/>
      <c r="G31" s="28"/>
      <c r="H31" s="28"/>
      <c r="I31" s="35"/>
      <c r="J31" s="35"/>
      <c r="K31" s="35"/>
      <c r="L31" s="27"/>
      <c r="M31" s="28"/>
      <c r="N31" s="27"/>
      <c r="O31" s="35"/>
      <c r="P31" s="35"/>
      <c r="Q31" s="27"/>
      <c r="R31" s="2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4:37">
      <c r="D32" s="27"/>
      <c r="E32" s="35"/>
      <c r="F32" s="35"/>
      <c r="G32" s="28"/>
      <c r="H32" s="28"/>
      <c r="I32" s="35"/>
      <c r="J32" s="35"/>
      <c r="K32" s="35"/>
      <c r="L32" s="27"/>
      <c r="M32" s="28"/>
      <c r="N32" s="27"/>
      <c r="O32" s="35"/>
      <c r="P32" s="35"/>
      <c r="Q32" s="27"/>
      <c r="R32" s="28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4:37">
      <c r="D33" s="27"/>
      <c r="E33" s="35"/>
      <c r="F33" s="35"/>
      <c r="G33" s="28"/>
      <c r="H33" s="28"/>
      <c r="I33" s="35"/>
      <c r="J33" s="35"/>
      <c r="K33" s="35"/>
      <c r="L33" s="27"/>
      <c r="M33" s="28"/>
      <c r="N33" s="27"/>
      <c r="O33" s="35"/>
      <c r="P33" s="35"/>
      <c r="Q33" s="27"/>
      <c r="R33" s="28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</row>
    <row r="34" spans="4:37">
      <c r="D34" s="27"/>
      <c r="E34" s="35"/>
      <c r="F34" s="35"/>
      <c r="G34" s="28"/>
      <c r="H34" s="28"/>
      <c r="I34" s="35"/>
      <c r="J34" s="35"/>
      <c r="K34" s="35"/>
      <c r="L34" s="27"/>
      <c r="M34" s="28"/>
      <c r="N34" s="27"/>
      <c r="O34" s="35"/>
      <c r="P34" s="35"/>
      <c r="Q34" s="27"/>
      <c r="R34" s="28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4:37">
      <c r="D35" s="27"/>
      <c r="E35" s="35"/>
      <c r="F35" s="35"/>
      <c r="G35" s="28"/>
      <c r="H35" s="28"/>
      <c r="I35" s="35"/>
      <c r="J35" s="35"/>
      <c r="K35" s="35"/>
      <c r="L35" s="27"/>
      <c r="M35" s="28"/>
      <c r="N35" s="27"/>
      <c r="O35" s="35"/>
      <c r="P35" s="35"/>
      <c r="Q35" s="27"/>
      <c r="R35" s="28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4:37">
      <c r="D36" s="27"/>
      <c r="E36" s="35"/>
      <c r="F36" s="35"/>
      <c r="G36" s="28"/>
      <c r="H36" s="28"/>
      <c r="I36" s="35"/>
      <c r="J36" s="35"/>
      <c r="K36" s="35"/>
      <c r="L36" s="27"/>
      <c r="M36" s="28"/>
      <c r="N36" s="27"/>
      <c r="O36" s="35"/>
      <c r="P36" s="35"/>
      <c r="Q36" s="27"/>
      <c r="R36" s="28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</row>
    <row r="37" spans="4:37">
      <c r="D37" s="27"/>
      <c r="E37" s="35"/>
      <c r="F37" s="35"/>
      <c r="G37" s="28"/>
      <c r="H37" s="28"/>
      <c r="I37" s="35"/>
      <c r="J37" s="35"/>
      <c r="K37" s="35"/>
      <c r="L37" s="27"/>
      <c r="M37" s="28"/>
      <c r="N37" s="27"/>
      <c r="O37" s="35"/>
      <c r="P37" s="35"/>
      <c r="Q37" s="27"/>
      <c r="R37" s="28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4:37">
      <c r="D38" s="27"/>
      <c r="E38" s="35"/>
      <c r="F38" s="35"/>
      <c r="G38" s="28"/>
      <c r="H38" s="28"/>
      <c r="I38" s="35"/>
      <c r="J38" s="35"/>
      <c r="K38" s="35"/>
      <c r="L38" s="27"/>
      <c r="M38" s="28"/>
      <c r="N38" s="27"/>
      <c r="O38" s="35"/>
      <c r="P38" s="35"/>
      <c r="Q38" s="27"/>
      <c r="R38" s="28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4:37">
      <c r="D39" s="27"/>
      <c r="E39" s="35"/>
      <c r="F39" s="35"/>
      <c r="G39" s="28"/>
      <c r="H39" s="28"/>
      <c r="I39" s="35"/>
      <c r="J39" s="35"/>
      <c r="K39" s="35"/>
      <c r="L39" s="27"/>
      <c r="M39" s="28"/>
      <c r="N39" s="27"/>
      <c r="O39" s="35"/>
      <c r="P39" s="35"/>
      <c r="Q39" s="27"/>
      <c r="R39" s="28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</row>
    <row r="40" spans="4:37">
      <c r="D40" s="27"/>
      <c r="E40" s="35"/>
      <c r="F40" s="35"/>
      <c r="G40" s="28"/>
      <c r="H40" s="28"/>
      <c r="I40" s="35"/>
      <c r="J40" s="35"/>
      <c r="K40" s="35"/>
      <c r="L40" s="27"/>
      <c r="M40" s="28"/>
      <c r="N40" s="27"/>
      <c r="O40" s="35"/>
      <c r="P40" s="35"/>
      <c r="Q40" s="27"/>
      <c r="R40" s="28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4:37">
      <c r="D41" s="27"/>
      <c r="E41" s="35"/>
      <c r="F41" s="35"/>
      <c r="G41" s="28"/>
      <c r="H41" s="28"/>
      <c r="I41" s="35"/>
      <c r="J41" s="35"/>
      <c r="K41" s="35"/>
      <c r="L41" s="27"/>
      <c r="M41" s="28"/>
      <c r="N41" s="27"/>
      <c r="O41" s="35"/>
      <c r="P41" s="35"/>
      <c r="Q41" s="27"/>
      <c r="R41" s="2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</row>
    <row r="42" spans="4:37">
      <c r="D42" s="27"/>
      <c r="E42" s="35"/>
      <c r="F42" s="35"/>
      <c r="G42" s="28"/>
      <c r="H42" s="28"/>
      <c r="I42" s="35"/>
      <c r="J42" s="35"/>
      <c r="K42" s="35"/>
      <c r="L42" s="27"/>
      <c r="M42" s="28"/>
      <c r="N42" s="27"/>
      <c r="O42" s="35"/>
      <c r="P42" s="35"/>
      <c r="Q42" s="27"/>
      <c r="R42" s="28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4:37">
      <c r="D43" s="27"/>
      <c r="E43" s="35"/>
      <c r="F43" s="35"/>
      <c r="G43" s="28"/>
      <c r="H43" s="28"/>
      <c r="I43" s="35"/>
      <c r="J43" s="35"/>
      <c r="K43" s="35"/>
      <c r="L43" s="27"/>
      <c r="M43" s="28"/>
      <c r="N43" s="27"/>
      <c r="O43" s="35"/>
      <c r="P43" s="35"/>
      <c r="Q43" s="27"/>
      <c r="R43" s="28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  <row r="44" spans="4:37">
      <c r="D44" s="27"/>
      <c r="E44" s="35"/>
      <c r="F44" s="35"/>
      <c r="G44" s="28"/>
      <c r="H44" s="28"/>
      <c r="I44" s="35"/>
      <c r="J44" s="35"/>
      <c r="K44" s="35"/>
      <c r="L44" s="27"/>
      <c r="M44" s="28"/>
      <c r="N44" s="27"/>
      <c r="O44" s="35"/>
      <c r="P44" s="35"/>
      <c r="Q44" s="27"/>
      <c r="R44" s="28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J17" sqref="J17"/>
    </sheetView>
  </sheetViews>
  <sheetFormatPr baseColWidth="10" defaultColWidth="8.83203125" defaultRowHeight="14" x14ac:dyDescent="0"/>
  <cols>
    <col min="1" max="1" width="16.5" bestFit="1" customWidth="1"/>
    <col min="3" max="3" width="11.33203125" bestFit="1" customWidth="1"/>
  </cols>
  <sheetData>
    <row r="1" spans="1:9">
      <c r="A1" s="23" t="s">
        <v>35</v>
      </c>
      <c r="B1" s="24"/>
      <c r="C1" s="24"/>
      <c r="D1" s="24"/>
      <c r="E1" s="24"/>
      <c r="F1" s="24"/>
      <c r="G1" s="24"/>
      <c r="H1" s="24"/>
      <c r="I1" s="8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41</v>
      </c>
      <c r="F2" s="21" t="s">
        <v>19</v>
      </c>
      <c r="G2" s="21" t="s">
        <v>20</v>
      </c>
      <c r="H2" s="21" t="s">
        <v>21</v>
      </c>
      <c r="I2" s="25" t="s">
        <v>42</v>
      </c>
    </row>
    <row r="3" spans="1:9">
      <c r="A3" s="26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7">
        <f>'RAW DATA'!S5</f>
        <v>2.65665</v>
      </c>
      <c r="C4" s="27">
        <f>'RAW DATA'!T5</f>
        <v>1.7592999999999996</v>
      </c>
      <c r="D4" s="27">
        <f>'RAW DATA'!U5</f>
        <v>7.9749999999999766E-2</v>
      </c>
      <c r="E4" s="27">
        <f>'RAW DATA'!V5</f>
        <v>0.79990000000000006</v>
      </c>
      <c r="F4" s="27">
        <f>'RAW DATA'!W5</f>
        <v>3.5362999999999998</v>
      </c>
      <c r="G4" s="27">
        <f>'RAW DATA'!X5</f>
        <v>75.125130786415184</v>
      </c>
      <c r="H4" s="36">
        <f>'RAW DATA'!Y5</f>
        <v>2.2551819698554922</v>
      </c>
      <c r="I4" s="8">
        <f>'RAW DATA'!Z5</f>
        <v>22.619687243729324</v>
      </c>
    </row>
    <row r="5" spans="1:9">
      <c r="A5" s="29" t="s">
        <v>28</v>
      </c>
      <c r="B5" s="27">
        <f>'RAW DATA'!S6</f>
        <v>4.6752000000000002</v>
      </c>
      <c r="C5" s="27">
        <f>'RAW DATA'!T6</f>
        <v>4.5611999999999995</v>
      </c>
      <c r="D5" s="27">
        <f>'RAW DATA'!U6</f>
        <v>0.16629999999999967</v>
      </c>
      <c r="E5" s="27">
        <f>'RAW DATA'!V6</f>
        <v>2.1143000000000001</v>
      </c>
      <c r="F5" s="27">
        <f>'RAW DATA'!W6</f>
        <v>6.9558</v>
      </c>
      <c r="G5" s="27">
        <f>'RAW DATA'!X6</f>
        <v>67.212973345984651</v>
      </c>
      <c r="H5" s="27">
        <f>'RAW DATA'!Y6</f>
        <v>2.3908105465942042</v>
      </c>
      <c r="I5" s="8">
        <f>'RAW DATA'!Z6</f>
        <v>30.396216107421147</v>
      </c>
    </row>
    <row r="6" spans="1:9">
      <c r="A6" s="19" t="s">
        <v>29</v>
      </c>
      <c r="B6" s="27">
        <f>'RAW DATA'!S7</f>
        <v>3.9184000000000001</v>
      </c>
      <c r="C6" s="27">
        <f>'RAW DATA'!T7</f>
        <v>4.4084000000000003</v>
      </c>
      <c r="D6" s="27">
        <f>'RAW DATA'!U7</f>
        <v>0.14984999999999982</v>
      </c>
      <c r="E6" s="27">
        <f>'RAW DATA'!V7</f>
        <v>2.0543500000000003</v>
      </c>
      <c r="F6" s="27">
        <f>'RAW DATA'!W7</f>
        <v>6.1226000000000003</v>
      </c>
      <c r="G6" s="27">
        <f>'RAW DATA'!X7</f>
        <v>63.998954692450916</v>
      </c>
      <c r="H6" s="27">
        <f>'RAW DATA'!Y7</f>
        <v>2.4474896285891585</v>
      </c>
      <c r="I6" s="8">
        <f>'RAW DATA'!Z7</f>
        <v>33.553555678959924</v>
      </c>
    </row>
    <row r="7" spans="1:9">
      <c r="A7" s="19" t="s">
        <v>30</v>
      </c>
      <c r="B7" s="27">
        <f>'RAW DATA'!S8</f>
        <v>4.6138500000000011</v>
      </c>
      <c r="C7" s="27">
        <f>'RAW DATA'!T8</f>
        <v>5.6415999999999995</v>
      </c>
      <c r="D7" s="27">
        <f>'RAW DATA'!U8</f>
        <v>0.18119999999999958</v>
      </c>
      <c r="E7" s="27">
        <f>'RAW DATA'!V8</f>
        <v>2.6396000000000002</v>
      </c>
      <c r="F7" s="27">
        <f>'RAW DATA'!W8</f>
        <v>7.4346500000000013</v>
      </c>
      <c r="G7" s="27">
        <f>'RAW DATA'!X8</f>
        <v>62.058738474575136</v>
      </c>
      <c r="H7" s="27">
        <f>'RAW DATA'!Y8</f>
        <v>2.4372364536326465</v>
      </c>
      <c r="I7" s="8">
        <f>'RAW DATA'!Z8</f>
        <v>35.504025071792213</v>
      </c>
    </row>
    <row r="8" spans="1:9">
      <c r="A8" s="19" t="s">
        <v>31</v>
      </c>
      <c r="B8" s="27">
        <f>'RAW DATA'!S9</f>
        <v>3.8838999999999997</v>
      </c>
      <c r="C8" s="27">
        <f>'RAW DATA'!T9</f>
        <v>4.9643999999999995</v>
      </c>
      <c r="D8" s="27">
        <f>'RAW DATA'!U9</f>
        <v>0.16744999999999965</v>
      </c>
      <c r="E8" s="27">
        <f>'RAW DATA'!V9</f>
        <v>2.3147500000000001</v>
      </c>
      <c r="F8" s="27">
        <f>'RAW DATA'!W9</f>
        <v>6.3660999999999994</v>
      </c>
      <c r="G8" s="27">
        <f>'RAW DATA'!X9</f>
        <v>61.009095050344797</v>
      </c>
      <c r="H8" s="27">
        <f>'RAW DATA'!Y9</f>
        <v>2.6303388259687983</v>
      </c>
      <c r="I8" s="8">
        <f>'RAW DATA'!Z9</f>
        <v>36.360566123686404</v>
      </c>
    </row>
    <row r="9" spans="1:9">
      <c r="A9" s="19" t="s">
        <v>32</v>
      </c>
      <c r="B9" s="27">
        <f>'RAW DATA'!S10</f>
        <v>4.4268999999999998</v>
      </c>
      <c r="C9" s="27">
        <f>'RAW DATA'!T10</f>
        <v>5.5557000000000007</v>
      </c>
      <c r="D9" s="27">
        <f>'RAW DATA'!U10</f>
        <v>0.18155000000000054</v>
      </c>
      <c r="E9" s="27">
        <f>'RAW DATA'!V10</f>
        <v>2.5962999999999998</v>
      </c>
      <c r="F9" s="27">
        <f>'RAW DATA'!W10</f>
        <v>7.2047500000000007</v>
      </c>
      <c r="G9" s="27">
        <f>'RAW DATA'!X10</f>
        <v>61.444186127207736</v>
      </c>
      <c r="H9" s="27">
        <f>'RAW DATA'!Y10</f>
        <v>2.5198653665984323</v>
      </c>
      <c r="I9" s="8">
        <f>'RAW DATA'!Z10</f>
        <v>36.035948506193826</v>
      </c>
    </row>
    <row r="10" spans="1:9">
      <c r="A10" s="19" t="s">
        <v>33</v>
      </c>
      <c r="B10" s="27">
        <f>'RAW DATA'!S11</f>
        <v>5.0305499999999999</v>
      </c>
      <c r="C10" s="27">
        <f>'RAW DATA'!T11</f>
        <v>6.4583999999999993</v>
      </c>
      <c r="D10" s="27">
        <f>'RAW DATA'!U11</f>
        <v>0.2071499999999995</v>
      </c>
      <c r="E10" s="27">
        <f>'RAW DATA'!V11</f>
        <v>3.0220500000000001</v>
      </c>
      <c r="F10" s="27">
        <f>'RAW DATA'!W11</f>
        <v>8.2597500000000004</v>
      </c>
      <c r="G10" s="27">
        <f>'RAW DATA'!X11</f>
        <v>60.904385725960218</v>
      </c>
      <c r="H10" s="27">
        <f>'RAW DATA'!Y11</f>
        <v>2.5079451557250461</v>
      </c>
      <c r="I10" s="8">
        <f>'RAW DATA'!Z11</f>
        <v>36.587669118314722</v>
      </c>
    </row>
    <row r="11" spans="1:9">
      <c r="A11" s="26" t="s">
        <v>34</v>
      </c>
      <c r="B11" s="30">
        <f>'RAW DATA'!S12</f>
        <v>5.1819999999999986</v>
      </c>
      <c r="C11" s="30">
        <f>'RAW DATA'!T12</f>
        <v>6.4316000000000013</v>
      </c>
      <c r="D11" s="30">
        <f>'RAW DATA'!U12</f>
        <v>0.22295000000000087</v>
      </c>
      <c r="E11" s="30">
        <f>'RAW DATA'!V12</f>
        <v>2.9928499999999998</v>
      </c>
      <c r="F11" s="30">
        <f>'RAW DATA'!W12</f>
        <v>8.3978000000000002</v>
      </c>
      <c r="G11" s="30">
        <f>'RAW DATA'!X12</f>
        <v>61.706637452666158</v>
      </c>
      <c r="H11" s="30">
        <f>'RAW DATA'!Y12</f>
        <v>2.6548619876634461</v>
      </c>
      <c r="I11" s="10">
        <f>'RAW DATA'!Z12</f>
        <v>35.638500559670391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2013-03-29T17:46:56Z</dcterms:modified>
</cp:coreProperties>
</file>