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06"/>
  <workbookPr autoCompressPictures="0"/>
  <bookViews>
    <workbookView xWindow="36700" yWindow="100" windowWidth="26320" windowHeight="12360" activeTab="2"/>
  </bookViews>
  <sheets>
    <sheet name=" DATA" sheetId="1" r:id="rId1"/>
    <sheet name="Plot 5455" sheetId="3" r:id="rId2"/>
    <sheet name="Plot 5459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1" l="1"/>
  <c r="G6" i="1"/>
  <c r="R6" i="1"/>
  <c r="U6" i="1"/>
  <c r="W6" i="1"/>
  <c r="Z6" i="1"/>
  <c r="Q7" i="1"/>
  <c r="G7" i="1"/>
  <c r="R7" i="1"/>
  <c r="U7" i="1"/>
  <c r="W7" i="1"/>
  <c r="Z7" i="1"/>
  <c r="Q8" i="1"/>
  <c r="G8" i="1"/>
  <c r="R8" i="1"/>
  <c r="U8" i="1"/>
  <c r="W8" i="1"/>
  <c r="Z8" i="1"/>
  <c r="Q9" i="1"/>
  <c r="G9" i="1"/>
  <c r="R9" i="1"/>
  <c r="U9" i="1"/>
  <c r="W9" i="1"/>
  <c r="Z9" i="1"/>
  <c r="Q10" i="1"/>
  <c r="G10" i="1"/>
  <c r="R10" i="1"/>
  <c r="U10" i="1"/>
  <c r="W10" i="1"/>
  <c r="Z10" i="1"/>
  <c r="Q11" i="1"/>
  <c r="G11" i="1"/>
  <c r="R11" i="1"/>
  <c r="U11" i="1"/>
  <c r="W11" i="1"/>
  <c r="Z11" i="1"/>
  <c r="Q12" i="1"/>
  <c r="G12" i="1"/>
  <c r="R12" i="1"/>
  <c r="U12" i="1"/>
  <c r="W12" i="1"/>
  <c r="Z12" i="1"/>
  <c r="Q13" i="1"/>
  <c r="G13" i="1"/>
  <c r="R13" i="1"/>
  <c r="U13" i="1"/>
  <c r="W13" i="1"/>
  <c r="Z13" i="1"/>
  <c r="Q14" i="1"/>
  <c r="G14" i="1"/>
  <c r="R14" i="1"/>
  <c r="U14" i="1"/>
  <c r="W14" i="1"/>
  <c r="Z14" i="1"/>
  <c r="Q15" i="1"/>
  <c r="G15" i="1"/>
  <c r="R15" i="1"/>
  <c r="U15" i="1"/>
  <c r="W15" i="1"/>
  <c r="Z15" i="1"/>
  <c r="Q16" i="1"/>
  <c r="G16" i="1"/>
  <c r="R16" i="1"/>
  <c r="U16" i="1"/>
  <c r="W16" i="1"/>
  <c r="Z16" i="1"/>
  <c r="Q17" i="1"/>
  <c r="G17" i="1"/>
  <c r="R17" i="1"/>
  <c r="U17" i="1"/>
  <c r="W17" i="1"/>
  <c r="Z17" i="1"/>
  <c r="Q18" i="1"/>
  <c r="G18" i="1"/>
  <c r="R18" i="1"/>
  <c r="U18" i="1"/>
  <c r="W18" i="1"/>
  <c r="Z18" i="1"/>
  <c r="Q19" i="1"/>
  <c r="G19" i="1"/>
  <c r="R19" i="1"/>
  <c r="U19" i="1"/>
  <c r="W19" i="1"/>
  <c r="Z19" i="1"/>
  <c r="Q20" i="1"/>
  <c r="G20" i="1"/>
  <c r="R20" i="1"/>
  <c r="U20" i="1"/>
  <c r="W20" i="1"/>
  <c r="Z20" i="1"/>
  <c r="Q21" i="1"/>
  <c r="G21" i="1"/>
  <c r="R21" i="1"/>
  <c r="U21" i="1"/>
  <c r="W21" i="1"/>
  <c r="Z21" i="1"/>
  <c r="Q22" i="1"/>
  <c r="G22" i="1"/>
  <c r="R22" i="1"/>
  <c r="U22" i="1"/>
  <c r="W22" i="1"/>
  <c r="Z22" i="1"/>
  <c r="L6" i="1"/>
  <c r="M6" i="1"/>
  <c r="T6" i="1"/>
  <c r="V6" i="1"/>
  <c r="Y6" i="1"/>
  <c r="L7" i="1"/>
  <c r="M7" i="1"/>
  <c r="T7" i="1"/>
  <c r="V7" i="1"/>
  <c r="Y7" i="1"/>
  <c r="L8" i="1"/>
  <c r="M8" i="1"/>
  <c r="T8" i="1"/>
  <c r="V8" i="1"/>
  <c r="Y8" i="1"/>
  <c r="L9" i="1"/>
  <c r="M9" i="1"/>
  <c r="T9" i="1"/>
  <c r="V9" i="1"/>
  <c r="Y9" i="1"/>
  <c r="L10" i="1"/>
  <c r="M10" i="1"/>
  <c r="T10" i="1"/>
  <c r="V10" i="1"/>
  <c r="Y10" i="1"/>
  <c r="L11" i="1"/>
  <c r="M11" i="1"/>
  <c r="T11" i="1"/>
  <c r="V11" i="1"/>
  <c r="Y11" i="1"/>
  <c r="L12" i="1"/>
  <c r="M12" i="1"/>
  <c r="T12" i="1"/>
  <c r="V12" i="1"/>
  <c r="Y12" i="1"/>
  <c r="L13" i="1"/>
  <c r="M13" i="1"/>
  <c r="T13" i="1"/>
  <c r="V13" i="1"/>
  <c r="Y13" i="1"/>
  <c r="L14" i="1"/>
  <c r="M14" i="1"/>
  <c r="T14" i="1"/>
  <c r="V14" i="1"/>
  <c r="Y14" i="1"/>
  <c r="L15" i="1"/>
  <c r="M15" i="1"/>
  <c r="T15" i="1"/>
  <c r="V15" i="1"/>
  <c r="Y15" i="1"/>
  <c r="L16" i="1"/>
  <c r="M16" i="1"/>
  <c r="T16" i="1"/>
  <c r="V16" i="1"/>
  <c r="Y16" i="1"/>
  <c r="L17" i="1"/>
  <c r="M17" i="1"/>
  <c r="T17" i="1"/>
  <c r="V17" i="1"/>
  <c r="Y17" i="1"/>
  <c r="L18" i="1"/>
  <c r="M18" i="1"/>
  <c r="T18" i="1"/>
  <c r="V18" i="1"/>
  <c r="Y18" i="1"/>
  <c r="L19" i="1"/>
  <c r="M19" i="1"/>
  <c r="T19" i="1"/>
  <c r="V19" i="1"/>
  <c r="Y19" i="1"/>
  <c r="L20" i="1"/>
  <c r="M20" i="1"/>
  <c r="T20" i="1"/>
  <c r="V20" i="1"/>
  <c r="Y20" i="1"/>
  <c r="L21" i="1"/>
  <c r="M21" i="1"/>
  <c r="T21" i="1"/>
  <c r="V21" i="1"/>
  <c r="Y21" i="1"/>
  <c r="L22" i="1"/>
  <c r="M22" i="1"/>
  <c r="T22" i="1"/>
  <c r="V22" i="1"/>
  <c r="Y22" i="1"/>
  <c r="S6" i="1"/>
  <c r="X6" i="1"/>
  <c r="S7" i="1"/>
  <c r="X7" i="1"/>
  <c r="S8" i="1"/>
  <c r="X8" i="1"/>
  <c r="S9" i="1"/>
  <c r="X9" i="1"/>
  <c r="S10" i="1"/>
  <c r="X10" i="1"/>
  <c r="S11" i="1"/>
  <c r="X11" i="1"/>
  <c r="S12" i="1"/>
  <c r="X12" i="1"/>
  <c r="S13" i="1"/>
  <c r="X13" i="1"/>
  <c r="S14" i="1"/>
  <c r="X14" i="1"/>
  <c r="S15" i="1"/>
  <c r="X15" i="1"/>
  <c r="S16" i="1"/>
  <c r="X16" i="1"/>
  <c r="S17" i="1"/>
  <c r="X17" i="1"/>
  <c r="S18" i="1"/>
  <c r="X18" i="1"/>
  <c r="S19" i="1"/>
  <c r="X19" i="1"/>
  <c r="S20" i="1"/>
  <c r="X20" i="1"/>
  <c r="S21" i="1"/>
  <c r="X21" i="1"/>
  <c r="S22" i="1"/>
  <c r="X22" i="1"/>
  <c r="Q5" i="1"/>
  <c r="G5" i="1"/>
  <c r="R5" i="1"/>
  <c r="U5" i="1"/>
  <c r="W5" i="1"/>
  <c r="Z5" i="1"/>
  <c r="L5" i="1"/>
  <c r="M5" i="1"/>
  <c r="T5" i="1"/>
  <c r="V5" i="1"/>
  <c r="Y5" i="1"/>
  <c r="S5" i="1"/>
  <c r="X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5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<sst xmlns="http://schemas.openxmlformats.org/spreadsheetml/2006/main" count="84" uniqueCount="52">
  <si>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</si>
  <si>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</si>
  <si>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</si>
  <si>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</si>
  <si>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</si>
  <si>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</si>
  <si>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</si>
  <si>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</si>
  <si>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</si>
  <si>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</si>
  <si>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</si>
  <si>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</si>
  <si>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</si>
  <si>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</si>
  <si>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</si>
  <si>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</si>
  <si>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</si>
  <si>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</si>
  <si>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</si>
  <si>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</si>
  <si>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</si>
  <si>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</si>
  <si>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</si>
  <si>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</si>
  <si>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</si>
  <si>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</si>
  <si>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</si>
  <si>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</si>
  <si>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</si>
  <si>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</si>
  <si>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</si>
  <si>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</si>
  <si>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</si>
  <si>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5455_01</t>
  </si>
  <si>
    <t>5455_12</t>
  </si>
  <si>
    <t>5455_23</t>
  </si>
  <si>
    <t>5455_34</t>
  </si>
  <si>
    <t>5455_45</t>
  </si>
  <si>
    <t>5455_56</t>
  </si>
  <si>
    <t>5455_67</t>
  </si>
  <si>
    <t>5455_78</t>
  </si>
  <si>
    <t>5459_01</t>
  </si>
  <si>
    <t>5459_12</t>
  </si>
  <si>
    <t>5459_23</t>
  </si>
  <si>
    <t>5459_34</t>
  </si>
  <si>
    <t>5459_45</t>
  </si>
  <si>
    <t>5459_56</t>
  </si>
  <si>
    <t>5459_67</t>
  </si>
  <si>
    <t>5459_78</t>
  </si>
  <si>
    <t>5459_89</t>
  </si>
  <si>
    <t>5459_910</t>
  </si>
  <si>
    <t>depth_core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</si>
</sst>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165" fontId="0" fillId="0" borderId="3" xfId="0" applyNumberFormat="1" applyBorder="1"/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164" fontId="0" fillId="0" borderId="5" xfId="0" applyNumberFormat="1" applyBorder="1"/>
    <xf numFmtId="165" fontId="0" fillId="0" borderId="6" xfId="0" applyNumberFormat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opLeftCell="I1" workbookViewId="0">
      <selection activeCell="X13" sqref="X13:Z22"/>
    </sheetView>
  </sheetViews>
  <sheetFormatPr baseColWidth="10" defaultColWidth="8.83203125" defaultRowHeight="14" x14ac:dyDescent="0"/>
  <cols>
    <col min="1" max="2" width="15.5" customWidth="1"/>
    <col min="3" max="3" width="8.83203125" style="7"/>
    <col min="4" max="4" width="9.1640625" style="14" customWidth="1"/>
    <col min="5" max="6" width="9.1640625" customWidth="1"/>
    <col min="7" max="7" width="9.1640625" style="7" customWidth="1"/>
    <col min="8" max="8" width="18.83203125" style="7" customWidth="1"/>
    <col min="12" max="12" width="12.83203125" style="14" bestFit="1" customWidth="1"/>
    <col min="13" max="13" width="8.83203125" style="7"/>
    <col min="14" max="14" width="11.83203125" style="14" bestFit="1" customWidth="1"/>
    <col min="15" max="15" width="11.83203125" bestFit="1" customWidth="1"/>
    <col min="17" max="17" width="13.33203125" style="14" bestFit="1" customWidth="1"/>
    <col min="18" max="18" width="8.83203125" style="7"/>
    <col min="20" max="20" width="12.5" bestFit="1" customWidth="1"/>
    <col min="24" max="24" width="10.5" bestFit="1" customWidth="1"/>
    <col min="25" max="25" width="9.83203125" bestFit="1" customWidth="1"/>
  </cols>
  <sheetData>
    <row r="1" spans="1:37">
      <c r="A1" s="27" t="s">
        <v>0</v>
      </c>
      <c r="B1" s="27" t="s">
        <v>2</v>
      </c>
      <c r="C1" s="23" t="s">
        <v>1</v>
      </c>
      <c r="D1" s="37" t="s">
        <v>3</v>
      </c>
      <c r="E1" s="38"/>
      <c r="F1" s="38"/>
      <c r="G1" s="38"/>
      <c r="H1" s="10" t="s">
        <v>8</v>
      </c>
      <c r="I1" s="39" t="s">
        <v>10</v>
      </c>
      <c r="J1" s="40"/>
      <c r="K1" s="40"/>
      <c r="L1" s="40"/>
      <c r="M1" s="22"/>
      <c r="N1" s="39" t="s">
        <v>13</v>
      </c>
      <c r="O1" s="40"/>
      <c r="P1" s="40"/>
      <c r="Q1" s="40"/>
      <c r="R1" s="22"/>
      <c r="S1" s="17" t="s">
        <v>16</v>
      </c>
      <c r="T1" s="17"/>
    </row>
    <row r="2" spans="1:37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41" t="s">
        <v>11</v>
      </c>
      <c r="J2" s="42"/>
      <c r="K2" s="42"/>
      <c r="L2" s="42"/>
      <c r="M2" s="23"/>
      <c r="N2" s="41" t="s">
        <v>11</v>
      </c>
      <c r="O2" s="42"/>
      <c r="P2" s="42"/>
      <c r="Q2" s="42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>
      <c r="A5">
        <v>5455</v>
      </c>
      <c r="B5" t="s">
        <v>33</v>
      </c>
      <c r="C5" s="7">
        <v>147</v>
      </c>
      <c r="D5">
        <v>0.99350000000000005</v>
      </c>
      <c r="E5">
        <v>0.99309999999999998</v>
      </c>
      <c r="F5">
        <f>D5-E5</f>
        <v>4.0000000000006697E-4</v>
      </c>
      <c r="G5" s="21">
        <f>(D5+E5)/2</f>
        <v>0.99330000000000007</v>
      </c>
      <c r="H5" s="21">
        <v>3.1587000000000001</v>
      </c>
      <c r="I5" s="26">
        <v>1.8713</v>
      </c>
      <c r="J5" s="26">
        <v>1.8712</v>
      </c>
      <c r="K5" s="26">
        <f>I5-J5</f>
        <v>9.9999999999988987E-5</v>
      </c>
      <c r="L5" s="20">
        <f>(I5+J5)/2</f>
        <v>1.8712499999999999</v>
      </c>
      <c r="M5" s="21">
        <f>L5-G5</f>
        <v>0.87794999999999979</v>
      </c>
      <c r="N5" s="20">
        <v>1.8272999999999999</v>
      </c>
      <c r="O5" s="26">
        <v>1.827</v>
      </c>
      <c r="P5" s="26">
        <f>N5-O5</f>
        <v>2.9999999999996696E-4</v>
      </c>
      <c r="Q5" s="20">
        <f>(N5+O5)/2</f>
        <v>1.8271500000000001</v>
      </c>
      <c r="R5" s="31">
        <f>Q5-G5</f>
        <v>0.83384999999999998</v>
      </c>
      <c r="S5" s="26">
        <f>H5-M5-G5</f>
        <v>1.2874500000000002</v>
      </c>
      <c r="T5" s="26">
        <f>M5</f>
        <v>0.87794999999999979</v>
      </c>
      <c r="U5" s="26">
        <f>R5</f>
        <v>0.83384999999999998</v>
      </c>
      <c r="V5" s="26">
        <f>T5-U5</f>
        <v>4.4099999999999806E-2</v>
      </c>
      <c r="W5" s="26">
        <f>H5-G5</f>
        <v>2.1654</v>
      </c>
      <c r="X5" s="26">
        <f>(S5/W5)*100</f>
        <v>59.455527847049048</v>
      </c>
      <c r="Y5" s="26">
        <f>(V5/W5)*100</f>
        <v>2.0365752285951699</v>
      </c>
      <c r="Z5" s="26">
        <f>(U5/W5)*100</f>
        <v>38.507896924355776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>
      <c r="A6">
        <v>5455</v>
      </c>
      <c r="B6" t="s">
        <v>34</v>
      </c>
      <c r="C6" s="7">
        <v>148</v>
      </c>
      <c r="D6">
        <v>1.0362</v>
      </c>
      <c r="E6">
        <v>1.0363</v>
      </c>
      <c r="F6">
        <f>D6-E6</f>
        <v>-9.9999999999988987E-5</v>
      </c>
      <c r="G6" s="21">
        <f t="shared" ref="G6:G22" si="0">(D6+E6)/2</f>
        <v>1.0362499999999999</v>
      </c>
      <c r="H6" s="21">
        <v>3.7103000000000002</v>
      </c>
      <c r="I6" s="26">
        <v>2.2355999999999998</v>
      </c>
      <c r="J6" s="26">
        <v>2.2351000000000001</v>
      </c>
      <c r="K6" s="26">
        <f t="shared" ref="K6:K22" si="1">I6-J6</f>
        <v>4.9999999999972289E-4</v>
      </c>
      <c r="L6" s="20">
        <f t="shared" ref="L6:L22" si="2">(I6+J6)/2</f>
        <v>2.2353499999999999</v>
      </c>
      <c r="M6" s="21">
        <f t="shared" ref="M6:M22" si="3">L6-G6</f>
        <v>1.1991000000000001</v>
      </c>
      <c r="N6" s="20">
        <v>2.1821999999999999</v>
      </c>
      <c r="O6" s="26">
        <v>2.1817000000000002</v>
      </c>
      <c r="P6" s="26">
        <f t="shared" ref="P6:P22" si="4">N6-O6</f>
        <v>4.9999999999972289E-4</v>
      </c>
      <c r="Q6" s="20">
        <f t="shared" ref="Q6:Q22" si="5">(N6+O6)/2</f>
        <v>2.1819500000000001</v>
      </c>
      <c r="R6" s="31">
        <f t="shared" ref="R6:R22" si="6">Q6-G6</f>
        <v>1.1457000000000002</v>
      </c>
      <c r="S6" s="26">
        <f t="shared" ref="S6:S22" si="7">H6-M6-G6</f>
        <v>1.4749500000000002</v>
      </c>
      <c r="T6" s="26">
        <f t="shared" ref="T6:T22" si="8">M6</f>
        <v>1.1991000000000001</v>
      </c>
      <c r="U6" s="26">
        <f t="shared" ref="U6:U22" si="9">R6</f>
        <v>1.1457000000000002</v>
      </c>
      <c r="V6" s="26">
        <f t="shared" ref="V6:V22" si="10">T6-U6</f>
        <v>5.3399999999999892E-2</v>
      </c>
      <c r="W6" s="26">
        <f t="shared" ref="W6:W22" si="11">H6-G6</f>
        <v>2.6740500000000003</v>
      </c>
      <c r="X6" s="26">
        <f t="shared" ref="X6:X22" si="12">(S6/W6)*100</f>
        <v>55.157906546250068</v>
      </c>
      <c r="Y6" s="26">
        <f t="shared" ref="Y6:Y22" si="13">(V6/W6)*100</f>
        <v>1.9969708868570104</v>
      </c>
      <c r="Z6" s="26">
        <f t="shared" ref="Z6:Z22" si="14">(U6/W6)*100</f>
        <v>42.845122566892918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>
      <c r="A7">
        <v>5455</v>
      </c>
      <c r="B7" t="s">
        <v>35</v>
      </c>
      <c r="C7" s="7">
        <v>149</v>
      </c>
      <c r="D7">
        <v>0.95909999999999995</v>
      </c>
      <c r="E7">
        <v>0.95899999999999996</v>
      </c>
      <c r="F7">
        <f t="shared" ref="F7:F22" si="15">D7-E7</f>
        <v>9.9999999999988987E-5</v>
      </c>
      <c r="G7" s="21">
        <f t="shared" si="0"/>
        <v>0.95904999999999996</v>
      </c>
      <c r="H7" s="21">
        <v>3.3414999999999999</v>
      </c>
      <c r="I7" s="26">
        <v>2.5440999999999998</v>
      </c>
      <c r="J7" s="26">
        <v>2.5436999999999999</v>
      </c>
      <c r="K7" s="26">
        <f t="shared" si="1"/>
        <v>3.9999999999995595E-4</v>
      </c>
      <c r="L7" s="20">
        <f t="shared" si="2"/>
        <v>2.5438999999999998</v>
      </c>
      <c r="M7" s="21">
        <f t="shared" si="3"/>
        <v>1.5848499999999999</v>
      </c>
      <c r="N7" s="20">
        <v>2.5135000000000001</v>
      </c>
      <c r="O7" s="26">
        <v>2.5137</v>
      </c>
      <c r="P7" s="30">
        <f t="shared" si="4"/>
        <v>-1.9999999999997797E-4</v>
      </c>
      <c r="Q7" s="20">
        <f t="shared" si="5"/>
        <v>2.5136000000000003</v>
      </c>
      <c r="R7" s="31">
        <f t="shared" si="6"/>
        <v>1.5545500000000003</v>
      </c>
      <c r="S7" s="26">
        <f t="shared" si="7"/>
        <v>0.79760000000000009</v>
      </c>
      <c r="T7" s="26">
        <f t="shared" si="8"/>
        <v>1.5848499999999999</v>
      </c>
      <c r="U7" s="26">
        <f t="shared" si="9"/>
        <v>1.5545500000000003</v>
      </c>
      <c r="V7" s="26">
        <f t="shared" si="10"/>
        <v>3.029999999999955E-2</v>
      </c>
      <c r="W7" s="26">
        <f t="shared" si="11"/>
        <v>2.38245</v>
      </c>
      <c r="X7" s="26">
        <f t="shared" si="12"/>
        <v>33.478142248525685</v>
      </c>
      <c r="Y7" s="26">
        <f t="shared" si="13"/>
        <v>1.2718000377762197</v>
      </c>
      <c r="Z7" s="26">
        <f t="shared" si="14"/>
        <v>65.250057713698098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>
      <c r="A8">
        <v>5455</v>
      </c>
      <c r="B8" t="s">
        <v>36</v>
      </c>
      <c r="C8" s="7">
        <v>150</v>
      </c>
      <c r="D8">
        <v>0.98180000000000001</v>
      </c>
      <c r="E8">
        <v>0.98160000000000003</v>
      </c>
      <c r="F8">
        <f t="shared" si="15"/>
        <v>1.9999999999997797E-4</v>
      </c>
      <c r="G8" s="21">
        <f t="shared" si="0"/>
        <v>0.98170000000000002</v>
      </c>
      <c r="H8" s="21">
        <v>2.7088000000000001</v>
      </c>
      <c r="I8" s="26">
        <v>1.9536</v>
      </c>
      <c r="J8" s="26">
        <v>1.9537</v>
      </c>
      <c r="K8" s="26">
        <f t="shared" si="1"/>
        <v>-9.9999999999988987E-5</v>
      </c>
      <c r="L8" s="20">
        <f t="shared" si="2"/>
        <v>1.9536500000000001</v>
      </c>
      <c r="M8" s="21">
        <f t="shared" si="3"/>
        <v>0.97195000000000009</v>
      </c>
      <c r="N8" s="20">
        <v>1.9209000000000001</v>
      </c>
      <c r="O8" s="26">
        <v>1.9206000000000001</v>
      </c>
      <c r="P8" s="26">
        <f t="shared" si="4"/>
        <v>2.9999999999996696E-4</v>
      </c>
      <c r="Q8" s="20">
        <f t="shared" si="5"/>
        <v>1.92075</v>
      </c>
      <c r="R8" s="31">
        <f t="shared" si="6"/>
        <v>0.93904999999999994</v>
      </c>
      <c r="S8" s="26">
        <f t="shared" si="7"/>
        <v>0.75514999999999999</v>
      </c>
      <c r="T8" s="26">
        <f t="shared" si="8"/>
        <v>0.97195000000000009</v>
      </c>
      <c r="U8" s="26">
        <f t="shared" si="9"/>
        <v>0.93904999999999994</v>
      </c>
      <c r="V8" s="26">
        <f t="shared" si="10"/>
        <v>3.2900000000000151E-2</v>
      </c>
      <c r="W8" s="26">
        <f t="shared" si="11"/>
        <v>1.7271000000000001</v>
      </c>
      <c r="X8" s="26">
        <f t="shared" si="12"/>
        <v>43.723582884604248</v>
      </c>
      <c r="Y8" s="26">
        <f t="shared" si="13"/>
        <v>1.9049273348387556</v>
      </c>
      <c r="Z8" s="26">
        <f t="shared" si="14"/>
        <v>54.371489780556992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>
      <c r="A9">
        <v>5455</v>
      </c>
      <c r="B9" t="s">
        <v>37</v>
      </c>
      <c r="C9" s="7">
        <v>151</v>
      </c>
      <c r="D9">
        <v>0.98470000000000002</v>
      </c>
      <c r="E9">
        <v>0.98429999999999995</v>
      </c>
      <c r="F9">
        <f t="shared" si="15"/>
        <v>4.0000000000006697E-4</v>
      </c>
      <c r="G9" s="21">
        <f t="shared" si="0"/>
        <v>0.98449999999999993</v>
      </c>
      <c r="H9" s="21">
        <v>2.5741999999999998</v>
      </c>
      <c r="I9" s="26">
        <v>1.9371</v>
      </c>
      <c r="J9" s="26">
        <v>1.9372</v>
      </c>
      <c r="K9" s="26">
        <f t="shared" si="1"/>
        <v>-9.9999999999988987E-5</v>
      </c>
      <c r="L9" s="20">
        <f t="shared" si="2"/>
        <v>1.9371499999999999</v>
      </c>
      <c r="M9" s="21">
        <f t="shared" si="3"/>
        <v>0.95265</v>
      </c>
      <c r="N9" s="20">
        <v>1.909</v>
      </c>
      <c r="O9" s="26">
        <v>1.909</v>
      </c>
      <c r="P9" s="26">
        <f t="shared" si="4"/>
        <v>0</v>
      </c>
      <c r="Q9" s="20">
        <f t="shared" si="5"/>
        <v>1.909</v>
      </c>
      <c r="R9" s="31">
        <f t="shared" si="6"/>
        <v>0.9245000000000001</v>
      </c>
      <c r="S9" s="26">
        <f t="shared" si="7"/>
        <v>0.63704999999999989</v>
      </c>
      <c r="T9" s="26">
        <f t="shared" si="8"/>
        <v>0.95265</v>
      </c>
      <c r="U9" s="26">
        <f t="shared" si="9"/>
        <v>0.9245000000000001</v>
      </c>
      <c r="V9" s="26">
        <f t="shared" si="10"/>
        <v>2.8149999999999897E-2</v>
      </c>
      <c r="W9" s="26">
        <f t="shared" si="11"/>
        <v>1.5896999999999999</v>
      </c>
      <c r="X9" s="26">
        <f t="shared" si="12"/>
        <v>40.073598792224949</v>
      </c>
      <c r="Y9" s="26">
        <f t="shared" si="13"/>
        <v>1.7707743599421213</v>
      </c>
      <c r="Z9" s="26">
        <f t="shared" si="14"/>
        <v>58.155626847832934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>
      <c r="A10">
        <v>5455</v>
      </c>
      <c r="B10" t="s">
        <v>38</v>
      </c>
      <c r="C10" s="7">
        <v>152</v>
      </c>
      <c r="D10">
        <v>1.0392999999999999</v>
      </c>
      <c r="E10">
        <v>1.0392999999999999</v>
      </c>
      <c r="F10">
        <f t="shared" si="15"/>
        <v>0</v>
      </c>
      <c r="G10" s="21">
        <f t="shared" si="0"/>
        <v>1.0392999999999999</v>
      </c>
      <c r="H10" s="21">
        <v>2.8163</v>
      </c>
      <c r="I10" s="26">
        <v>2.1025999999999998</v>
      </c>
      <c r="J10" s="26">
        <v>2.1023999999999998</v>
      </c>
      <c r="K10" s="26">
        <f t="shared" si="1"/>
        <v>1.9999999999997797E-4</v>
      </c>
      <c r="L10" s="20">
        <f t="shared" si="2"/>
        <v>2.1025</v>
      </c>
      <c r="M10" s="21">
        <f t="shared" si="3"/>
        <v>1.0632000000000001</v>
      </c>
      <c r="N10" s="20">
        <v>2.0710000000000002</v>
      </c>
      <c r="O10" s="26">
        <v>2.0706000000000002</v>
      </c>
      <c r="P10" s="26">
        <f t="shared" si="4"/>
        <v>3.9999999999995595E-4</v>
      </c>
      <c r="Q10" s="20">
        <f t="shared" si="5"/>
        <v>2.0708000000000002</v>
      </c>
      <c r="R10" s="31">
        <f t="shared" si="6"/>
        <v>1.0315000000000003</v>
      </c>
      <c r="S10" s="26">
        <f t="shared" si="7"/>
        <v>0.71379999999999999</v>
      </c>
      <c r="T10" s="26">
        <f t="shared" si="8"/>
        <v>1.0632000000000001</v>
      </c>
      <c r="U10" s="26">
        <f t="shared" si="9"/>
        <v>1.0315000000000003</v>
      </c>
      <c r="V10" s="26">
        <f t="shared" si="10"/>
        <v>3.1699999999999839E-2</v>
      </c>
      <c r="W10" s="26">
        <f t="shared" si="11"/>
        <v>1.7770000000000001</v>
      </c>
      <c r="X10" s="26">
        <f t="shared" si="12"/>
        <v>40.168823860438941</v>
      </c>
      <c r="Y10" s="26">
        <f t="shared" si="13"/>
        <v>1.7839054586381451</v>
      </c>
      <c r="Z10" s="26">
        <f t="shared" si="14"/>
        <v>58.047270680922914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>
      <c r="A11">
        <v>5455</v>
      </c>
      <c r="B11" t="s">
        <v>39</v>
      </c>
      <c r="C11" s="7">
        <v>153</v>
      </c>
      <c r="D11">
        <v>1.0130999999999999</v>
      </c>
      <c r="E11">
        <v>1.0132000000000001</v>
      </c>
      <c r="F11">
        <f t="shared" si="15"/>
        <v>-1.0000000000021103E-4</v>
      </c>
      <c r="G11" s="21">
        <f t="shared" si="0"/>
        <v>1.01315</v>
      </c>
      <c r="H11" s="21">
        <v>2.8026</v>
      </c>
      <c r="I11" s="26">
        <v>2.1381999999999999</v>
      </c>
      <c r="J11" s="26">
        <v>2.1383000000000001</v>
      </c>
      <c r="K11" s="26">
        <f t="shared" si="1"/>
        <v>-1.0000000000021103E-4</v>
      </c>
      <c r="L11" s="20">
        <f t="shared" si="2"/>
        <v>2.1382500000000002</v>
      </c>
      <c r="M11" s="21">
        <f t="shared" si="3"/>
        <v>1.1251000000000002</v>
      </c>
      <c r="N11" s="20">
        <v>2.1093999999999999</v>
      </c>
      <c r="O11" s="26">
        <v>2.1091000000000002</v>
      </c>
      <c r="P11" s="26">
        <f t="shared" si="4"/>
        <v>2.9999999999974492E-4</v>
      </c>
      <c r="Q11" s="20">
        <f t="shared" si="5"/>
        <v>2.1092500000000003</v>
      </c>
      <c r="R11" s="31">
        <f t="shared" si="6"/>
        <v>1.0961000000000003</v>
      </c>
      <c r="S11" s="26">
        <f t="shared" si="7"/>
        <v>0.66434999999999977</v>
      </c>
      <c r="T11" s="26">
        <f t="shared" si="8"/>
        <v>1.1251000000000002</v>
      </c>
      <c r="U11" s="26">
        <f t="shared" si="9"/>
        <v>1.0961000000000003</v>
      </c>
      <c r="V11" s="26">
        <f t="shared" si="10"/>
        <v>2.8999999999999915E-2</v>
      </c>
      <c r="W11" s="26">
        <f t="shared" si="11"/>
        <v>1.78945</v>
      </c>
      <c r="X11" s="26">
        <f t="shared" si="12"/>
        <v>37.125932549107254</v>
      </c>
      <c r="Y11" s="26">
        <f t="shared" si="13"/>
        <v>1.6206096845399376</v>
      </c>
      <c r="Z11" s="26">
        <f t="shared" si="14"/>
        <v>61.253457766352803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s="32" customFormat="1" ht="15" thickBot="1">
      <c r="A12" s="32">
        <v>5455</v>
      </c>
      <c r="B12" s="32" t="s">
        <v>40</v>
      </c>
      <c r="C12" s="33">
        <v>154</v>
      </c>
      <c r="D12" s="32">
        <v>0.95620000000000005</v>
      </c>
      <c r="E12" s="32">
        <v>0.95599999999999996</v>
      </c>
      <c r="F12" s="32">
        <f t="shared" si="15"/>
        <v>2.00000000000089E-4</v>
      </c>
      <c r="G12" s="34">
        <f t="shared" si="0"/>
        <v>0.95609999999999995</v>
      </c>
      <c r="H12" s="34">
        <v>3.3883000000000001</v>
      </c>
      <c r="I12" s="35">
        <v>2.4135</v>
      </c>
      <c r="J12" s="35">
        <v>2.4140000000000001</v>
      </c>
      <c r="K12" s="35">
        <f t="shared" si="1"/>
        <v>-5.0000000000016698E-4</v>
      </c>
      <c r="L12" s="35">
        <f t="shared" si="2"/>
        <v>2.4137500000000003</v>
      </c>
      <c r="M12" s="34">
        <f t="shared" si="3"/>
        <v>1.4576500000000003</v>
      </c>
      <c r="N12" s="35">
        <v>2.3622999999999998</v>
      </c>
      <c r="O12" s="35">
        <v>2.3618999999999999</v>
      </c>
      <c r="P12" s="35">
        <f t="shared" si="4"/>
        <v>3.9999999999995595E-4</v>
      </c>
      <c r="Q12" s="35">
        <f t="shared" si="5"/>
        <v>2.3620999999999999</v>
      </c>
      <c r="R12" s="36">
        <f t="shared" si="6"/>
        <v>1.4059999999999999</v>
      </c>
      <c r="S12" s="35">
        <f t="shared" si="7"/>
        <v>0.97454999999999981</v>
      </c>
      <c r="T12" s="35">
        <f t="shared" si="8"/>
        <v>1.4576500000000003</v>
      </c>
      <c r="U12" s="35">
        <f t="shared" si="9"/>
        <v>1.4059999999999999</v>
      </c>
      <c r="V12" s="35">
        <f t="shared" si="10"/>
        <v>5.1650000000000418E-2</v>
      </c>
      <c r="W12" s="35">
        <f t="shared" si="11"/>
        <v>2.4321999999999999</v>
      </c>
      <c r="X12" s="35">
        <f t="shared" si="12"/>
        <v>40.068662116602241</v>
      </c>
      <c r="Y12" s="35">
        <f t="shared" si="13"/>
        <v>2.1235918098840725</v>
      </c>
      <c r="Z12" s="35">
        <f t="shared" si="14"/>
        <v>57.807746073513691</v>
      </c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 ht="15" thickTop="1">
      <c r="A13">
        <v>5459</v>
      </c>
      <c r="B13" t="s">
        <v>41</v>
      </c>
      <c r="C13" s="7">
        <v>155</v>
      </c>
      <c r="D13">
        <v>0.93679999999999997</v>
      </c>
      <c r="E13">
        <v>0.93669999999999998</v>
      </c>
      <c r="F13">
        <f t="shared" si="15"/>
        <v>9.9999999999988987E-5</v>
      </c>
      <c r="G13" s="21">
        <f t="shared" si="0"/>
        <v>0.93674999999999997</v>
      </c>
      <c r="H13" s="21">
        <v>4.1529999999999996</v>
      </c>
      <c r="I13" s="26">
        <v>1.9947999999999999</v>
      </c>
      <c r="J13" s="26">
        <v>1.9948999999999999</v>
      </c>
      <c r="K13" s="26">
        <f t="shared" si="1"/>
        <v>-9.9999999999988987E-5</v>
      </c>
      <c r="L13" s="20">
        <f t="shared" si="2"/>
        <v>1.99485</v>
      </c>
      <c r="M13" s="21">
        <f t="shared" si="3"/>
        <v>1.0581</v>
      </c>
      <c r="N13" s="20">
        <v>1.9196</v>
      </c>
      <c r="O13" s="26">
        <v>1.9193</v>
      </c>
      <c r="P13" s="26">
        <f t="shared" si="4"/>
        <v>2.9999999999996696E-4</v>
      </c>
      <c r="Q13" s="20">
        <f t="shared" si="5"/>
        <v>1.9194499999999999</v>
      </c>
      <c r="R13" s="31">
        <f t="shared" si="6"/>
        <v>0.98269999999999991</v>
      </c>
      <c r="S13" s="26">
        <f t="shared" si="7"/>
        <v>2.1581499999999996</v>
      </c>
      <c r="T13" s="26">
        <f t="shared" si="8"/>
        <v>1.0581</v>
      </c>
      <c r="U13" s="26">
        <f t="shared" si="9"/>
        <v>0.98269999999999991</v>
      </c>
      <c r="V13" s="26">
        <f t="shared" si="10"/>
        <v>7.5400000000000134E-2</v>
      </c>
      <c r="W13" s="26">
        <f t="shared" si="11"/>
        <v>3.2162499999999996</v>
      </c>
      <c r="X13" s="26">
        <f t="shared" si="12"/>
        <v>67.101438010104928</v>
      </c>
      <c r="Y13" s="26">
        <f t="shared" si="13"/>
        <v>2.3443451224251892</v>
      </c>
      <c r="Z13" s="26">
        <f t="shared" si="14"/>
        <v>30.554216867469879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>
      <c r="A14">
        <v>5459</v>
      </c>
      <c r="B14" t="s">
        <v>42</v>
      </c>
      <c r="C14" s="7">
        <v>156</v>
      </c>
      <c r="D14">
        <v>0.93379999999999996</v>
      </c>
      <c r="E14">
        <v>0.93389999999999995</v>
      </c>
      <c r="F14">
        <f t="shared" si="15"/>
        <v>-9.9999999999988987E-5</v>
      </c>
      <c r="G14" s="21">
        <f t="shared" si="0"/>
        <v>0.93384999999999996</v>
      </c>
      <c r="H14" s="21">
        <v>3.7395</v>
      </c>
      <c r="I14" s="26">
        <v>1.7744</v>
      </c>
      <c r="J14" s="26">
        <v>1.7747999999999999</v>
      </c>
      <c r="K14" s="26">
        <f t="shared" si="1"/>
        <v>-3.9999999999995595E-4</v>
      </c>
      <c r="L14" s="20">
        <f t="shared" si="2"/>
        <v>1.7746</v>
      </c>
      <c r="M14" s="21">
        <f t="shared" si="3"/>
        <v>0.84075</v>
      </c>
      <c r="N14" s="20">
        <v>1.7033</v>
      </c>
      <c r="O14" s="26">
        <v>1.7029000000000001</v>
      </c>
      <c r="P14" s="26">
        <f t="shared" si="4"/>
        <v>3.9999999999995595E-4</v>
      </c>
      <c r="Q14" s="20">
        <f t="shared" si="5"/>
        <v>1.7031000000000001</v>
      </c>
      <c r="R14" s="31">
        <f t="shared" si="6"/>
        <v>0.7692500000000001</v>
      </c>
      <c r="S14" s="26">
        <f t="shared" si="7"/>
        <v>1.9649000000000001</v>
      </c>
      <c r="T14" s="26">
        <f t="shared" si="8"/>
        <v>0.84075</v>
      </c>
      <c r="U14" s="26">
        <f t="shared" si="9"/>
        <v>0.7692500000000001</v>
      </c>
      <c r="V14" s="26">
        <f t="shared" si="10"/>
        <v>7.1499999999999897E-2</v>
      </c>
      <c r="W14" s="26">
        <f t="shared" si="11"/>
        <v>2.80565</v>
      </c>
      <c r="X14" s="26">
        <f t="shared" si="12"/>
        <v>70.033682034466167</v>
      </c>
      <c r="Y14" s="26">
        <f t="shared" si="13"/>
        <v>2.5484290627840211</v>
      </c>
      <c r="Z14" s="26">
        <f t="shared" si="14"/>
        <v>27.417888902749809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>
      <c r="A15">
        <v>5459</v>
      </c>
      <c r="B15" t="s">
        <v>43</v>
      </c>
      <c r="C15" s="7">
        <v>157</v>
      </c>
      <c r="D15">
        <v>0.98609999999999998</v>
      </c>
      <c r="E15">
        <v>0.98619999999999997</v>
      </c>
      <c r="F15">
        <f t="shared" si="15"/>
        <v>-9.9999999999988987E-5</v>
      </c>
      <c r="G15" s="21">
        <f t="shared" si="0"/>
        <v>0.98614999999999997</v>
      </c>
      <c r="H15" s="21">
        <v>2.3130000000000002</v>
      </c>
      <c r="I15" s="26">
        <v>1.4251</v>
      </c>
      <c r="J15" s="26">
        <v>1.4246000000000001</v>
      </c>
      <c r="K15" s="26">
        <f t="shared" si="1"/>
        <v>4.9999999999994493E-4</v>
      </c>
      <c r="L15" s="20">
        <f t="shared" si="2"/>
        <v>1.4248500000000002</v>
      </c>
      <c r="M15" s="21">
        <f t="shared" si="3"/>
        <v>0.4387000000000002</v>
      </c>
      <c r="N15" s="20">
        <v>1.389</v>
      </c>
      <c r="O15" s="26">
        <v>1.3889</v>
      </c>
      <c r="P15" s="26">
        <f t="shared" si="4"/>
        <v>9.9999999999988987E-5</v>
      </c>
      <c r="Q15" s="20">
        <f t="shared" si="5"/>
        <v>1.3889499999999999</v>
      </c>
      <c r="R15" s="31">
        <f t="shared" si="6"/>
        <v>0.40279999999999994</v>
      </c>
      <c r="S15" s="26">
        <f t="shared" si="7"/>
        <v>0.88814999999999988</v>
      </c>
      <c r="T15" s="26">
        <f t="shared" si="8"/>
        <v>0.4387000000000002</v>
      </c>
      <c r="U15" s="26">
        <f t="shared" si="9"/>
        <v>0.40279999999999994</v>
      </c>
      <c r="V15" s="26">
        <f t="shared" si="10"/>
        <v>3.5900000000000265E-2</v>
      </c>
      <c r="W15" s="26">
        <f t="shared" si="11"/>
        <v>1.3268500000000003</v>
      </c>
      <c r="X15" s="26">
        <f t="shared" si="12"/>
        <v>66.936729848890209</v>
      </c>
      <c r="Y15" s="26">
        <f t="shared" si="13"/>
        <v>2.7056562535328226</v>
      </c>
      <c r="Z15" s="26">
        <f t="shared" si="14"/>
        <v>30.357613897576957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>
      <c r="A16">
        <v>5459</v>
      </c>
      <c r="B16" t="s">
        <v>44</v>
      </c>
      <c r="C16" s="7">
        <v>158</v>
      </c>
      <c r="D16">
        <v>1.0465</v>
      </c>
      <c r="E16">
        <v>1.0467</v>
      </c>
      <c r="F16">
        <f t="shared" si="15"/>
        <v>-1.9999999999997797E-4</v>
      </c>
      <c r="G16" s="21">
        <f t="shared" si="0"/>
        <v>1.0466</v>
      </c>
      <c r="H16" s="21">
        <v>2.7706</v>
      </c>
      <c r="I16" s="26">
        <v>1.6930000000000001</v>
      </c>
      <c r="J16" s="26">
        <v>1.6930000000000001</v>
      </c>
      <c r="K16" s="26">
        <f t="shared" si="1"/>
        <v>0</v>
      </c>
      <c r="L16" s="20">
        <f t="shared" si="2"/>
        <v>1.6930000000000001</v>
      </c>
      <c r="M16" s="21">
        <f t="shared" si="3"/>
        <v>0.64640000000000009</v>
      </c>
      <c r="N16" s="20">
        <v>1.6469</v>
      </c>
      <c r="O16" s="26">
        <v>1.6468</v>
      </c>
      <c r="P16" s="26">
        <f t="shared" si="4"/>
        <v>9.9999999999988987E-5</v>
      </c>
      <c r="Q16" s="20">
        <f t="shared" si="5"/>
        <v>1.6468500000000001</v>
      </c>
      <c r="R16" s="31">
        <f t="shared" si="6"/>
        <v>0.60025000000000017</v>
      </c>
      <c r="S16" s="26">
        <f t="shared" si="7"/>
        <v>1.0776000000000001</v>
      </c>
      <c r="T16" s="26">
        <f t="shared" si="8"/>
        <v>0.64640000000000009</v>
      </c>
      <c r="U16" s="26">
        <f t="shared" si="9"/>
        <v>0.60025000000000017</v>
      </c>
      <c r="V16" s="26">
        <f t="shared" si="10"/>
        <v>4.6149999999999913E-2</v>
      </c>
      <c r="W16" s="26">
        <f t="shared" si="11"/>
        <v>1.724</v>
      </c>
      <c r="X16" s="26">
        <f t="shared" si="12"/>
        <v>62.505800464037129</v>
      </c>
      <c r="Y16" s="26">
        <f t="shared" si="13"/>
        <v>2.6769141531322456</v>
      </c>
      <c r="Z16" s="26">
        <f t="shared" si="14"/>
        <v>34.81728538283064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7">
      <c r="A17">
        <v>5459</v>
      </c>
      <c r="B17" t="s">
        <v>45</v>
      </c>
      <c r="C17" s="7">
        <v>159</v>
      </c>
      <c r="D17">
        <v>0.98580000000000001</v>
      </c>
      <c r="E17">
        <v>0.98609999999999998</v>
      </c>
      <c r="F17">
        <f t="shared" si="15"/>
        <v>-2.9999999999996696E-4</v>
      </c>
      <c r="G17" s="21">
        <f t="shared" si="0"/>
        <v>0.98594999999999999</v>
      </c>
      <c r="H17" s="21">
        <v>1.8819999999999999</v>
      </c>
      <c r="I17" s="26">
        <v>1.3225</v>
      </c>
      <c r="J17" s="26">
        <v>1.3228</v>
      </c>
      <c r="K17" s="26">
        <f t="shared" si="1"/>
        <v>-2.9999999999996696E-4</v>
      </c>
      <c r="L17" s="20">
        <f t="shared" si="2"/>
        <v>1.3226499999999999</v>
      </c>
      <c r="M17" s="21">
        <f t="shared" si="3"/>
        <v>0.33669999999999989</v>
      </c>
      <c r="N17" s="20">
        <v>1.2987</v>
      </c>
      <c r="O17" s="26">
        <v>1.2985</v>
      </c>
      <c r="P17" s="26">
        <f t="shared" si="4"/>
        <v>1.9999999999997797E-4</v>
      </c>
      <c r="Q17" s="20">
        <f t="shared" si="5"/>
        <v>1.2986</v>
      </c>
      <c r="R17" s="31">
        <f t="shared" si="6"/>
        <v>0.31264999999999998</v>
      </c>
      <c r="S17" s="26">
        <f t="shared" si="7"/>
        <v>0.55935000000000012</v>
      </c>
      <c r="T17" s="26">
        <f t="shared" si="8"/>
        <v>0.33669999999999989</v>
      </c>
      <c r="U17" s="26">
        <f t="shared" si="9"/>
        <v>0.31264999999999998</v>
      </c>
      <c r="V17" s="26">
        <f t="shared" si="10"/>
        <v>2.4049999999999905E-2</v>
      </c>
      <c r="W17" s="26">
        <f t="shared" si="11"/>
        <v>0.8960499999999999</v>
      </c>
      <c r="X17" s="26">
        <f t="shared" si="12"/>
        <v>62.423971876569404</v>
      </c>
      <c r="Y17" s="26">
        <f t="shared" si="13"/>
        <v>2.6840020088164622</v>
      </c>
      <c r="Z17" s="26">
        <f t="shared" si="14"/>
        <v>34.892026114614147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>
      <c r="A18">
        <v>5459</v>
      </c>
      <c r="B18" t="s">
        <v>46</v>
      </c>
      <c r="C18" s="7">
        <v>160</v>
      </c>
      <c r="D18">
        <v>1.0187999999999999</v>
      </c>
      <c r="E18">
        <v>1.0185</v>
      </c>
      <c r="F18">
        <f t="shared" si="15"/>
        <v>2.9999999999996696E-4</v>
      </c>
      <c r="G18" s="21">
        <f t="shared" si="0"/>
        <v>1.0186500000000001</v>
      </c>
      <c r="H18" s="21">
        <v>2.72</v>
      </c>
      <c r="I18" s="26">
        <v>1.675</v>
      </c>
      <c r="J18" s="26">
        <v>1.6752</v>
      </c>
      <c r="K18" s="26">
        <f t="shared" si="1"/>
        <v>-1.9999999999997797E-4</v>
      </c>
      <c r="L18" s="20">
        <f t="shared" si="2"/>
        <v>1.6751</v>
      </c>
      <c r="M18" s="21">
        <f t="shared" si="3"/>
        <v>0.65644999999999998</v>
      </c>
      <c r="N18" s="20">
        <v>1.6311</v>
      </c>
      <c r="O18" s="26">
        <v>1.6307</v>
      </c>
      <c r="P18" s="26">
        <f t="shared" si="4"/>
        <v>3.9999999999995595E-4</v>
      </c>
      <c r="Q18" s="20">
        <f t="shared" si="5"/>
        <v>1.6309</v>
      </c>
      <c r="R18" s="31">
        <f t="shared" si="6"/>
        <v>0.61224999999999996</v>
      </c>
      <c r="S18" s="26">
        <f t="shared" si="7"/>
        <v>1.0449000000000002</v>
      </c>
      <c r="T18" s="26">
        <f t="shared" si="8"/>
        <v>0.65644999999999998</v>
      </c>
      <c r="U18" s="26">
        <f t="shared" si="9"/>
        <v>0.61224999999999996</v>
      </c>
      <c r="V18" s="26">
        <f t="shared" si="10"/>
        <v>4.4200000000000017E-2</v>
      </c>
      <c r="W18" s="26">
        <f t="shared" si="11"/>
        <v>1.7013500000000001</v>
      </c>
      <c r="X18" s="26">
        <f t="shared" si="12"/>
        <v>61.415934405031301</v>
      </c>
      <c r="Y18" s="26">
        <f t="shared" si="13"/>
        <v>2.5979369324360078</v>
      </c>
      <c r="Z18" s="26">
        <f t="shared" si="14"/>
        <v>35.986128662532693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1:37">
      <c r="A19">
        <v>5459</v>
      </c>
      <c r="B19" t="s">
        <v>47</v>
      </c>
      <c r="C19" s="7">
        <v>161</v>
      </c>
      <c r="D19">
        <v>0.98019999999999996</v>
      </c>
      <c r="E19">
        <v>0.98</v>
      </c>
      <c r="F19">
        <f t="shared" si="15"/>
        <v>1.9999999999997797E-4</v>
      </c>
      <c r="G19" s="21">
        <f t="shared" si="0"/>
        <v>0.98009999999999997</v>
      </c>
      <c r="H19" s="21">
        <v>2.9045000000000001</v>
      </c>
      <c r="I19" s="26">
        <v>1.7166999999999999</v>
      </c>
      <c r="J19" s="26">
        <v>1.7165999999999999</v>
      </c>
      <c r="K19" s="26">
        <f t="shared" si="1"/>
        <v>9.9999999999988987E-5</v>
      </c>
      <c r="L19" s="20">
        <f t="shared" si="2"/>
        <v>1.71665</v>
      </c>
      <c r="M19" s="21">
        <f t="shared" si="3"/>
        <v>0.73655000000000004</v>
      </c>
      <c r="N19" s="20">
        <v>1.6623000000000001</v>
      </c>
      <c r="O19" s="26">
        <v>1.6617999999999999</v>
      </c>
      <c r="P19" s="26">
        <f t="shared" si="4"/>
        <v>5.0000000000016698E-4</v>
      </c>
      <c r="Q19" s="20">
        <f t="shared" si="5"/>
        <v>1.66205</v>
      </c>
      <c r="R19" s="31">
        <f t="shared" si="6"/>
        <v>0.68195000000000006</v>
      </c>
      <c r="S19" s="26">
        <f t="shared" si="7"/>
        <v>1.1878500000000003</v>
      </c>
      <c r="T19" s="26">
        <f t="shared" si="8"/>
        <v>0.73655000000000004</v>
      </c>
      <c r="U19" s="26">
        <f t="shared" si="9"/>
        <v>0.68195000000000006</v>
      </c>
      <c r="V19" s="26">
        <f t="shared" si="10"/>
        <v>5.4599999999999982E-2</v>
      </c>
      <c r="W19" s="26">
        <f t="shared" si="11"/>
        <v>1.9244000000000001</v>
      </c>
      <c r="X19" s="26">
        <f t="shared" si="12"/>
        <v>61.725732695905236</v>
      </c>
      <c r="Y19" s="26">
        <f t="shared" si="13"/>
        <v>2.8372479733943039</v>
      </c>
      <c r="Z19" s="26">
        <f t="shared" si="14"/>
        <v>35.43701933070048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1:37">
      <c r="A20">
        <v>5459</v>
      </c>
      <c r="B20" t="s">
        <v>48</v>
      </c>
      <c r="C20" s="7">
        <v>162</v>
      </c>
      <c r="D20">
        <v>1.0351999999999999</v>
      </c>
      <c r="E20">
        <v>1.0349999999999999</v>
      </c>
      <c r="F20">
        <f t="shared" si="15"/>
        <v>1.9999999999997797E-4</v>
      </c>
      <c r="G20" s="21">
        <f t="shared" si="0"/>
        <v>1.0350999999999999</v>
      </c>
      <c r="H20" s="21">
        <v>2.7702</v>
      </c>
      <c r="I20" s="26">
        <v>1.7281</v>
      </c>
      <c r="J20" s="26">
        <v>1.728</v>
      </c>
      <c r="K20" s="26">
        <f t="shared" si="1"/>
        <v>9.9999999999988987E-5</v>
      </c>
      <c r="L20" s="20">
        <f t="shared" si="2"/>
        <v>1.7280500000000001</v>
      </c>
      <c r="M20" s="21">
        <f t="shared" si="3"/>
        <v>0.69295000000000018</v>
      </c>
      <c r="N20" s="20">
        <v>1.6837</v>
      </c>
      <c r="O20" s="26">
        <v>1.6832</v>
      </c>
      <c r="P20" s="26">
        <f t="shared" si="4"/>
        <v>4.9999999999994493E-4</v>
      </c>
      <c r="Q20" s="20">
        <f t="shared" si="5"/>
        <v>1.6834500000000001</v>
      </c>
      <c r="R20" s="31">
        <f t="shared" si="6"/>
        <v>0.6483500000000002</v>
      </c>
      <c r="S20" s="26">
        <f t="shared" si="7"/>
        <v>1.0421499999999999</v>
      </c>
      <c r="T20" s="26">
        <f t="shared" si="8"/>
        <v>0.69295000000000018</v>
      </c>
      <c r="U20" s="26">
        <f t="shared" si="9"/>
        <v>0.6483500000000002</v>
      </c>
      <c r="V20" s="26">
        <f t="shared" si="10"/>
        <v>4.4599999999999973E-2</v>
      </c>
      <c r="W20" s="26">
        <f t="shared" si="11"/>
        <v>1.7351000000000001</v>
      </c>
      <c r="X20" s="26">
        <f t="shared" si="12"/>
        <v>60.062820586709684</v>
      </c>
      <c r="Y20" s="26">
        <f t="shared" si="13"/>
        <v>2.5704570341767026</v>
      </c>
      <c r="Z20" s="26">
        <f t="shared" si="14"/>
        <v>37.366722379113604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>
      <c r="A21">
        <v>5459</v>
      </c>
      <c r="B21" t="s">
        <v>49</v>
      </c>
      <c r="C21" s="7">
        <v>163</v>
      </c>
      <c r="D21">
        <v>1.0165</v>
      </c>
      <c r="E21">
        <v>1.0165</v>
      </c>
      <c r="F21">
        <f t="shared" si="15"/>
        <v>0</v>
      </c>
      <c r="G21" s="21">
        <f t="shared" si="0"/>
        <v>1.0165</v>
      </c>
      <c r="H21" s="21">
        <v>2.7402000000000002</v>
      </c>
      <c r="I21" s="26">
        <v>1.7039</v>
      </c>
      <c r="J21" s="26">
        <v>1.704</v>
      </c>
      <c r="K21" s="26">
        <f t="shared" si="1"/>
        <v>-9.9999999999988987E-5</v>
      </c>
      <c r="L21" s="20">
        <f t="shared" si="2"/>
        <v>1.7039499999999999</v>
      </c>
      <c r="M21" s="21">
        <f t="shared" si="3"/>
        <v>0.68744999999999989</v>
      </c>
      <c r="N21" s="20">
        <v>1.6617999999999999</v>
      </c>
      <c r="O21" s="26">
        <v>1.6619999999999999</v>
      </c>
      <c r="P21" s="26">
        <f t="shared" si="4"/>
        <v>-1.9999999999997797E-4</v>
      </c>
      <c r="Q21" s="20">
        <f t="shared" si="5"/>
        <v>1.6618999999999999</v>
      </c>
      <c r="R21" s="31">
        <f t="shared" si="6"/>
        <v>0.64539999999999997</v>
      </c>
      <c r="S21" s="26">
        <f t="shared" si="7"/>
        <v>1.0362500000000006</v>
      </c>
      <c r="T21" s="26">
        <f t="shared" si="8"/>
        <v>0.68744999999999989</v>
      </c>
      <c r="U21" s="26">
        <f t="shared" si="9"/>
        <v>0.64539999999999997</v>
      </c>
      <c r="V21" s="26">
        <f t="shared" si="10"/>
        <v>4.2049999999999921E-2</v>
      </c>
      <c r="W21" s="26">
        <f t="shared" si="11"/>
        <v>1.7237000000000002</v>
      </c>
      <c r="X21" s="26">
        <f t="shared" si="12"/>
        <v>60.117769913558071</v>
      </c>
      <c r="Y21" s="26">
        <f t="shared" si="13"/>
        <v>2.4395196379880439</v>
      </c>
      <c r="Z21" s="26">
        <f t="shared" si="14"/>
        <v>37.442710448453902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>
      <c r="A22">
        <v>5459</v>
      </c>
      <c r="B22" t="s">
        <v>50</v>
      </c>
      <c r="C22" s="7">
        <v>164</v>
      </c>
      <c r="D22">
        <v>1.0022</v>
      </c>
      <c r="E22">
        <v>1.0021</v>
      </c>
      <c r="F22">
        <f t="shared" si="15"/>
        <v>9.9999999999988987E-5</v>
      </c>
      <c r="G22" s="21">
        <f t="shared" si="0"/>
        <v>1.0021499999999999</v>
      </c>
      <c r="H22" s="21">
        <v>4.2328000000000001</v>
      </c>
      <c r="I22" s="26">
        <v>2.2631999999999999</v>
      </c>
      <c r="J22" s="26">
        <v>2.2633000000000001</v>
      </c>
      <c r="K22" s="26">
        <f t="shared" si="1"/>
        <v>-1.0000000000021103E-4</v>
      </c>
      <c r="L22" s="20">
        <f t="shared" si="2"/>
        <v>2.2632500000000002</v>
      </c>
      <c r="M22" s="21">
        <f t="shared" si="3"/>
        <v>1.2611000000000003</v>
      </c>
      <c r="N22" s="20">
        <v>2.1835</v>
      </c>
      <c r="O22" s="26">
        <v>2.1837</v>
      </c>
      <c r="P22" s="26">
        <f t="shared" si="4"/>
        <v>-1.9999999999997797E-4</v>
      </c>
      <c r="Q22" s="20">
        <f t="shared" si="5"/>
        <v>2.1836000000000002</v>
      </c>
      <c r="R22" s="31">
        <f t="shared" si="6"/>
        <v>1.1814500000000003</v>
      </c>
      <c r="S22" s="26">
        <f t="shared" si="7"/>
        <v>1.9695499999999999</v>
      </c>
      <c r="T22" s="26">
        <f t="shared" si="8"/>
        <v>1.2611000000000003</v>
      </c>
      <c r="U22" s="26">
        <f t="shared" si="9"/>
        <v>1.1814500000000003</v>
      </c>
      <c r="V22" s="26">
        <f t="shared" si="10"/>
        <v>7.9649999999999999E-2</v>
      </c>
      <c r="W22" s="26">
        <f t="shared" si="11"/>
        <v>3.2306500000000002</v>
      </c>
      <c r="X22" s="26">
        <f t="shared" si="12"/>
        <v>60.964511785553988</v>
      </c>
      <c r="Y22" s="26">
        <f t="shared" si="13"/>
        <v>2.4654481296333555</v>
      </c>
      <c r="Z22" s="26">
        <f t="shared" si="14"/>
        <v>36.570040084812661</v>
      </c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>
      <c r="D23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>
      <c r="D24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baseColWidth="10" defaultColWidth="8.83203125" defaultRowHeight="14" x14ac:dyDescent="0"/>
  <sheetData>
    <row r="1" spans="1:4">
      <c r="A1" t="s">
        <v>51</v>
      </c>
      <c r="B1" t="s">
        <v>17</v>
      </c>
      <c r="C1" t="s">
        <v>29</v>
      </c>
      <c r="D1" t="s">
        <v>30</v>
      </c>
    </row>
    <row r="3" spans="1:4">
      <c r="A3">
        <v>0.5</v>
      </c>
      <c r="B3" s="26">
        <v>59.455527847049048</v>
      </c>
      <c r="C3" s="20">
        <v>38.507896924355776</v>
      </c>
      <c r="D3" s="20">
        <v>2.0365752285951699</v>
      </c>
    </row>
    <row r="4" spans="1:4">
      <c r="A4">
        <v>1.5</v>
      </c>
      <c r="B4" s="26">
        <v>55.157906546250068</v>
      </c>
      <c r="C4" s="20">
        <v>42.845122566892918</v>
      </c>
      <c r="D4" s="20">
        <v>1.9969708868570104</v>
      </c>
    </row>
    <row r="5" spans="1:4">
      <c r="A5">
        <v>2.5</v>
      </c>
      <c r="B5" s="26">
        <v>33.478142248525685</v>
      </c>
      <c r="C5" s="20">
        <v>65.250057713698098</v>
      </c>
      <c r="D5" s="20">
        <v>1.2718000377762197</v>
      </c>
    </row>
    <row r="6" spans="1:4">
      <c r="A6">
        <v>3.5</v>
      </c>
      <c r="B6" s="26">
        <v>43.723582884604248</v>
      </c>
      <c r="C6" s="20">
        <v>54.371489780556992</v>
      </c>
      <c r="D6" s="20">
        <v>1.9049273348387556</v>
      </c>
    </row>
    <row r="7" spans="1:4">
      <c r="A7">
        <v>4.5</v>
      </c>
      <c r="B7" s="26">
        <v>40.073598792224949</v>
      </c>
      <c r="C7" s="20">
        <v>58.155626847832934</v>
      </c>
      <c r="D7" s="20">
        <v>1.7707743599421213</v>
      </c>
    </row>
    <row r="8" spans="1:4">
      <c r="A8">
        <v>5.5</v>
      </c>
      <c r="B8" s="26">
        <v>40.168823860438941</v>
      </c>
      <c r="C8" s="20">
        <v>58.047270680922914</v>
      </c>
      <c r="D8" s="20">
        <v>1.7839054586381451</v>
      </c>
    </row>
    <row r="9" spans="1:4">
      <c r="A9">
        <v>6.5</v>
      </c>
      <c r="B9" s="26">
        <v>37.125932549107254</v>
      </c>
      <c r="C9" s="20">
        <v>61.253457766352803</v>
      </c>
      <c r="D9" s="20">
        <v>1.6206096845399376</v>
      </c>
    </row>
    <row r="10" spans="1:4">
      <c r="A10">
        <v>7.5</v>
      </c>
      <c r="B10" s="20">
        <v>40.068662116602241</v>
      </c>
      <c r="C10" s="20">
        <v>57.807746073513691</v>
      </c>
      <c r="D10" s="20">
        <v>2.1235918098840725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6" sqref="C16"/>
    </sheetView>
  </sheetViews>
  <sheetFormatPr baseColWidth="10" defaultRowHeight="14" x14ac:dyDescent="0"/>
  <sheetData>
    <row r="1" spans="1:4">
      <c r="A1" t="s">
        <v>51</v>
      </c>
      <c r="B1" t="s">
        <v>17</v>
      </c>
      <c r="C1" t="s">
        <v>29</v>
      </c>
      <c r="D1" t="s">
        <v>30</v>
      </c>
    </row>
    <row r="3" spans="1:4">
      <c r="A3">
        <v>0.5</v>
      </c>
      <c r="B3">
        <v>67.101438010104928</v>
      </c>
      <c r="C3">
        <v>30.554216867469879</v>
      </c>
      <c r="D3">
        <v>2.3443451224251892</v>
      </c>
    </row>
    <row r="4" spans="1:4">
      <c r="A4">
        <v>1.5</v>
      </c>
      <c r="B4">
        <v>70.033682034466167</v>
      </c>
      <c r="C4">
        <v>27.417888902749809</v>
      </c>
      <c r="D4">
        <v>2.5484290627840211</v>
      </c>
    </row>
    <row r="5" spans="1:4">
      <c r="A5">
        <v>2.5</v>
      </c>
      <c r="B5">
        <v>66.936729848890209</v>
      </c>
      <c r="C5">
        <v>30.357613897576957</v>
      </c>
      <c r="D5">
        <v>2.7056562535328226</v>
      </c>
    </row>
    <row r="6" spans="1:4">
      <c r="A6">
        <v>3.5</v>
      </c>
      <c r="B6">
        <v>62.505800464037129</v>
      </c>
      <c r="C6">
        <v>34.81728538283064</v>
      </c>
      <c r="D6">
        <v>2.6769141531322456</v>
      </c>
    </row>
    <row r="7" spans="1:4">
      <c r="A7">
        <v>4.5</v>
      </c>
      <c r="B7">
        <v>62.423971876569404</v>
      </c>
      <c r="C7">
        <v>34.892026114614147</v>
      </c>
      <c r="D7">
        <v>2.6840020088164622</v>
      </c>
    </row>
    <row r="8" spans="1:4">
      <c r="A8">
        <v>5.5</v>
      </c>
      <c r="B8">
        <v>61.415934405031301</v>
      </c>
      <c r="C8">
        <v>35.986128662532693</v>
      </c>
      <c r="D8">
        <v>2.5979369324360078</v>
      </c>
    </row>
    <row r="9" spans="1:4">
      <c r="A9">
        <v>6.5</v>
      </c>
      <c r="B9">
        <v>61.725732695905236</v>
      </c>
      <c r="C9">
        <v>35.43701933070048</v>
      </c>
      <c r="D9">
        <v>2.8372479733943039</v>
      </c>
    </row>
    <row r="10" spans="1:4">
      <c r="A10">
        <v>7.5</v>
      </c>
      <c r="B10">
        <v>60.062820586709684</v>
      </c>
      <c r="C10">
        <v>37.366722379113604</v>
      </c>
      <c r="D10">
        <v>2.5704570341767026</v>
      </c>
    </row>
    <row r="11" spans="1:4">
      <c r="A11">
        <v>8.5</v>
      </c>
      <c r="B11">
        <v>60.117769913558071</v>
      </c>
      <c r="C11">
        <v>37.442710448453902</v>
      </c>
      <c r="D11">
        <v>2.4395196379880439</v>
      </c>
    </row>
    <row r="12" spans="1:4">
      <c r="A12">
        <v>9.5</v>
      </c>
      <c r="B12">
        <v>60.964511785553988</v>
      </c>
      <c r="C12">
        <v>36.570040084812661</v>
      </c>
      <c r="D12">
        <v>2.4654481296333555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DATA</vt:lpstr>
      <vt:lpstr>Plot 5455</vt:lpstr>
      <vt:lpstr>Plot 5459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Cartwright</cp:lastModifiedBy>
  <dcterms:created xsi:type="dcterms:W3CDTF">2011-04-26T16:42:35Z</dcterms:created>
  <dcterms:modified xsi:type="dcterms:W3CDTF">2015-01-23T16:33:05Z</dcterms:modified>
</cp:coreProperties>
</file>