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vspace1\sharespace\Physical\CHSD-data\Sediment Dynamics DATA\York River\VT_SERDP Penetrometer work 2018-2019\YR180710 Pamunkey MUD\"/>
    </mc:Choice>
  </mc:AlternateContent>
  <bookViews>
    <workbookView xWindow="31575" yWindow="16140" windowWidth="15600" windowHeight="11700"/>
  </bookViews>
  <sheets>
    <sheet name="YR18071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5" i="1"/>
  <c r="F6" i="1"/>
  <c r="F7" i="1"/>
  <c r="F8" i="1"/>
  <c r="F9" i="1"/>
  <c r="F10" i="1"/>
  <c r="F11" i="1"/>
  <c r="F12" i="1"/>
  <c r="F13" i="1"/>
  <c r="F14" i="1"/>
  <c r="F5" i="1"/>
  <c r="L14" i="1"/>
  <c r="M14" i="1"/>
  <c r="T14" i="1"/>
  <c r="L13" i="1"/>
  <c r="M13" i="1"/>
  <c r="T13" i="1"/>
  <c r="L12" i="1"/>
  <c r="M12" i="1"/>
  <c r="T12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L5" i="1"/>
  <c r="M5" i="1"/>
  <c r="T5" i="1"/>
  <c r="S14" i="1"/>
  <c r="S13" i="1"/>
  <c r="S12" i="1"/>
  <c r="S11" i="1"/>
  <c r="S10" i="1"/>
  <c r="S9" i="1"/>
  <c r="S8" i="1"/>
  <c r="S7" i="1"/>
  <c r="S6" i="1"/>
  <c r="S5" i="1"/>
  <c r="P5" i="1"/>
  <c r="P6" i="1"/>
  <c r="P7" i="1"/>
  <c r="P8" i="1"/>
  <c r="P10" i="1"/>
  <c r="P11" i="1"/>
  <c r="P12" i="1"/>
  <c r="P13" i="1"/>
  <c r="P14" i="1"/>
  <c r="Q9" i="1"/>
  <c r="Q10" i="1"/>
  <c r="Q11" i="1"/>
  <c r="Q12" i="1"/>
  <c r="Q13" i="1"/>
  <c r="Q14" i="1"/>
  <c r="P9" i="1"/>
  <c r="Q6" i="1"/>
  <c r="R6" i="1"/>
  <c r="U6" i="1"/>
  <c r="Z6" i="1"/>
  <c r="Q7" i="1"/>
  <c r="R7" i="1"/>
  <c r="U7" i="1"/>
  <c r="Z7" i="1"/>
  <c r="Q8" i="1"/>
  <c r="R8" i="1"/>
  <c r="U8" i="1"/>
  <c r="Z8" i="1"/>
  <c r="R9" i="1"/>
  <c r="U9" i="1"/>
  <c r="Z9" i="1"/>
  <c r="R10" i="1"/>
  <c r="U10" i="1"/>
  <c r="Z10" i="1"/>
  <c r="R11" i="1"/>
  <c r="U11" i="1"/>
  <c r="Z11" i="1"/>
  <c r="R12" i="1"/>
  <c r="U12" i="1"/>
  <c r="Z12" i="1"/>
  <c r="R13" i="1"/>
  <c r="U13" i="1"/>
  <c r="Z13" i="1"/>
  <c r="R14" i="1"/>
  <c r="U14" i="1"/>
  <c r="Z14" i="1"/>
  <c r="Q5" i="1"/>
  <c r="R5" i="1"/>
  <c r="U5" i="1"/>
  <c r="Z5" i="1"/>
  <c r="V6" i="1"/>
  <c r="Y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5" i="1"/>
  <c r="Y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5" i="1"/>
  <c r="X5" i="1"/>
  <c r="K6" i="1"/>
  <c r="K7" i="1"/>
  <c r="K8" i="1"/>
  <c r="K9" i="1"/>
  <c r="K10" i="1"/>
  <c r="K11" i="1"/>
  <c r="K12" i="1"/>
  <c r="K13" i="1"/>
  <c r="K14" i="1"/>
  <c r="K5" i="1"/>
</calcChain>
</file>

<file path=xl/sharedStrings.xml><?xml version="1.0" encoding="utf-8"?>
<sst xmlns="http://schemas.openxmlformats.org/spreadsheetml/2006/main" count="72" uniqueCount="47">
  <si>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</si>
  <si>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</si>
  <si>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</si>
  <si>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</si>
  <si>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</si>
  <si>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</si>
  <si>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</si>
  <si>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</si>
  <si>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</si>
  <si>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</si>
  <si>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</si>
  <si>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</si>
  <si>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</si>
  <si>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</si>
  <si>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</si>
  <si>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</si>
  <si>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</si>
  <si>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</si>
  <si>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</si>
  <si>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</si>
  <si>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</si>
  <si>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</si>
  <si>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</si>
  <si>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</si>
  <si>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</si>
  <si>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</si>
  <si>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</si>
  <si>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</si>
  <si>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</si>
  <si>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</si>
  <si>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</si>
  <si>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</si>
  <si>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</si>
  <si>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</si>
  <si>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</si>
  <si>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</si>
  <si>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Dry weight</t>
  </si>
  <si>
    <t>6621_0-1</t>
  </si>
  <si>
    <t>6621_1-2</t>
  </si>
  <si>
    <t>6621_2-3</t>
  </si>
  <si>
    <t>6621_3-4</t>
  </si>
  <si>
    <t>6621_4-5</t>
  </si>
  <si>
    <t>6621_5-6</t>
  </si>
  <si>
    <t>6621_6-7</t>
  </si>
  <si>
    <t>6621_7-8</t>
  </si>
  <si>
    <t>6621_8-9</t>
  </si>
  <si>
    <t>6621_9-10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</si>
</sst>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9" sqref="C29"/>
    </sheetView>
  </sheetViews>
  <sheetFormatPr defaultColWidth="8.85546875" defaultRowHeight="15" x14ac:dyDescent="0.25"/>
  <cols>
    <col min="1" max="1" width="12" bestFit="1" customWidth="1"/>
    <col min="2" max="2" width="12.7109375" bestFit="1" customWidth="1"/>
    <col min="3" max="3" width="8.85546875" style="25"/>
    <col min="4" max="4" width="9.140625" style="29" customWidth="1"/>
    <col min="5" max="5" width="9.140625" customWidth="1"/>
    <col min="6" max="6" width="7.28515625" customWidth="1"/>
    <col min="7" max="7" width="8.42578125" style="25" customWidth="1"/>
    <col min="8" max="8" width="10" style="25" customWidth="1"/>
    <col min="9" max="9" width="8.85546875" customWidth="1"/>
    <col min="10" max="10" width="9.42578125" customWidth="1"/>
    <col min="11" max="11" width="8.85546875" customWidth="1"/>
    <col min="12" max="12" width="9.28515625" style="29" customWidth="1"/>
    <col min="13" max="13" width="8.42578125" style="25" customWidth="1"/>
    <col min="14" max="14" width="9.42578125" style="29" customWidth="1"/>
    <col min="15" max="15" width="9.42578125" customWidth="1"/>
    <col min="17" max="17" width="13.28515625" style="29" bestFit="1" customWidth="1"/>
    <col min="18" max="18" width="8.85546875" style="25"/>
    <col min="20" max="20" width="8.28515625" customWidth="1"/>
    <col min="24" max="24" width="10.42578125" bestFit="1" customWidth="1"/>
    <col min="25" max="25" width="9.85546875" bestFit="1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33" t="s">
        <v>3</v>
      </c>
      <c r="E1" s="34"/>
      <c r="F1" s="34"/>
      <c r="G1" s="34"/>
      <c r="H1" s="3" t="s">
        <v>4</v>
      </c>
      <c r="I1" s="35" t="s">
        <v>5</v>
      </c>
      <c r="J1" s="36"/>
      <c r="K1" s="36"/>
      <c r="L1" s="36"/>
      <c r="M1" s="4"/>
      <c r="N1" s="35" t="s">
        <v>6</v>
      </c>
      <c r="O1" s="36"/>
      <c r="P1" s="36"/>
      <c r="Q1" s="36"/>
      <c r="R1" s="4"/>
      <c r="S1" s="5" t="s">
        <v>7</v>
      </c>
      <c r="T1" s="5"/>
      <c r="Y1" s="32" t="s">
        <v>36</v>
      </c>
      <c r="Z1" s="32"/>
    </row>
    <row r="2" spans="1:26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37" t="s">
        <v>13</v>
      </c>
      <c r="J2" s="38"/>
      <c r="K2" s="38"/>
      <c r="L2" s="38"/>
      <c r="M2" s="2"/>
      <c r="N2" s="37" t="s">
        <v>13</v>
      </c>
      <c r="O2" s="38"/>
      <c r="P2" s="38"/>
      <c r="Q2" s="38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6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6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6" x14ac:dyDescent="0.25">
      <c r="A5">
        <v>6621</v>
      </c>
      <c r="B5" t="s">
        <v>37</v>
      </c>
      <c r="C5" s="25">
        <v>914</v>
      </c>
      <c r="D5" s="26">
        <v>1.0228999999999999</v>
      </c>
      <c r="E5" s="26">
        <v>1.0226999999999999</v>
      </c>
      <c r="F5" s="26">
        <f t="shared" ref="F5:F14" si="0">D5-E5</f>
        <v>1.9999999999997797E-4</v>
      </c>
      <c r="G5" s="31">
        <f>AVERAGE(D5:E5)</f>
        <v>1.0227999999999999</v>
      </c>
      <c r="H5" s="27">
        <v>3.0127999999999999</v>
      </c>
      <c r="I5" s="26">
        <v>1.4886999999999999</v>
      </c>
      <c r="J5" s="26">
        <v>1.4887999999999999</v>
      </c>
      <c r="K5" s="26">
        <f>J5-I5</f>
        <v>9.9999999999988987E-5</v>
      </c>
      <c r="L5" s="28">
        <f>AVERAGE(I5:J5)</f>
        <v>1.48875</v>
      </c>
      <c r="M5" s="27">
        <f t="shared" ref="M5:M14" si="1">L5-G5</f>
        <v>0.46595000000000009</v>
      </c>
      <c r="N5" s="26">
        <v>1.4428000000000001</v>
      </c>
      <c r="O5" s="26">
        <v>1.4428000000000001</v>
      </c>
      <c r="P5" s="30">
        <f t="shared" ref="P5:P14" si="2">N5-O5</f>
        <v>0</v>
      </c>
      <c r="Q5" s="28">
        <f t="shared" ref="Q5:Q14" si="3">AVERAGE(N5:O5)</f>
        <v>1.4428000000000001</v>
      </c>
      <c r="R5" s="27">
        <f t="shared" ref="R5:R14" si="4">Q5-G5</f>
        <v>0.42000000000000015</v>
      </c>
      <c r="S5" s="30">
        <f t="shared" ref="S5:S14" si="5">H5-M5-G5</f>
        <v>1.5240500000000001</v>
      </c>
      <c r="T5" s="30">
        <f>M5</f>
        <v>0.46595000000000009</v>
      </c>
      <c r="U5" s="26">
        <f>R5</f>
        <v>0.42000000000000015</v>
      </c>
      <c r="V5" s="26">
        <f>T5-U5</f>
        <v>4.5949999999999935E-2</v>
      </c>
      <c r="W5" s="26">
        <f t="shared" ref="W5:W14" si="6">H5-G5</f>
        <v>1.99</v>
      </c>
      <c r="X5" s="26">
        <f>S5/W5*100</f>
        <v>76.585427135678401</v>
      </c>
      <c r="Y5" s="26">
        <f>V5/T5*100</f>
        <v>9.8615731301641656</v>
      </c>
      <c r="Z5" s="26">
        <f>U5/T5*100</f>
        <v>90.138426869835826</v>
      </c>
    </row>
    <row r="6" spans="1:26" x14ac:dyDescent="0.25">
      <c r="A6">
        <v>6621</v>
      </c>
      <c r="B6" t="s">
        <v>38</v>
      </c>
      <c r="C6" s="25">
        <v>915</v>
      </c>
      <c r="D6" s="26">
        <v>1.0275000000000001</v>
      </c>
      <c r="E6" s="26">
        <v>1.0277000000000001</v>
      </c>
      <c r="F6" s="26">
        <f t="shared" si="0"/>
        <v>-1.9999999999997797E-4</v>
      </c>
      <c r="G6" s="31">
        <f t="shared" ref="G6:G14" si="7">AVERAGE(D6:E6)</f>
        <v>1.0276000000000001</v>
      </c>
      <c r="H6" s="27">
        <v>4.6712999999999996</v>
      </c>
      <c r="I6" s="26">
        <v>2.0139999999999998</v>
      </c>
      <c r="J6" s="26">
        <v>2.0143</v>
      </c>
      <c r="K6" s="26">
        <f t="shared" ref="K6:K14" si="8">J6-I6</f>
        <v>3.00000000000189E-4</v>
      </c>
      <c r="L6" s="28">
        <f t="shared" ref="L6:L14" si="9">AVERAGE(I6:J6)</f>
        <v>2.0141499999999999</v>
      </c>
      <c r="M6" s="27">
        <f t="shared" si="1"/>
        <v>0.98654999999999982</v>
      </c>
      <c r="N6" s="26">
        <v>1.9224000000000001</v>
      </c>
      <c r="O6" s="26">
        <v>1.9226000000000001</v>
      </c>
      <c r="P6" s="30">
        <f t="shared" si="2"/>
        <v>-1.9999999999997797E-4</v>
      </c>
      <c r="Q6" s="28">
        <f t="shared" si="3"/>
        <v>1.9225000000000001</v>
      </c>
      <c r="R6" s="27">
        <f t="shared" si="4"/>
        <v>0.89490000000000003</v>
      </c>
      <c r="S6" s="30">
        <f t="shared" si="5"/>
        <v>2.6571499999999997</v>
      </c>
      <c r="T6" s="30">
        <f t="shared" ref="T6:T14" si="10">M6</f>
        <v>0.98654999999999982</v>
      </c>
      <c r="U6" s="26">
        <f t="shared" ref="U6:U14" si="11">R6</f>
        <v>0.89490000000000003</v>
      </c>
      <c r="V6" s="26">
        <f t="shared" ref="V6:V14" si="12">T6-U6</f>
        <v>9.1649999999999787E-2</v>
      </c>
      <c r="W6" s="26">
        <f t="shared" si="6"/>
        <v>3.6436999999999995</v>
      </c>
      <c r="X6" s="26">
        <f t="shared" ref="X6:X14" si="13">S6/W6*100</f>
        <v>72.924499821609899</v>
      </c>
      <c r="Y6" s="26">
        <f t="shared" ref="Y6:Y14" si="14">V6/T6*100</f>
        <v>9.2899498251482235</v>
      </c>
      <c r="Z6" s="26">
        <f t="shared" ref="Z6:Z14" si="15">U6/T6*100</f>
        <v>90.710050174851773</v>
      </c>
    </row>
    <row r="7" spans="1:26" x14ac:dyDescent="0.25">
      <c r="A7">
        <v>6621</v>
      </c>
      <c r="B7" t="s">
        <v>39</v>
      </c>
      <c r="C7" s="25">
        <v>916</v>
      </c>
      <c r="D7" s="26">
        <v>1.0266</v>
      </c>
      <c r="E7" s="26">
        <v>1.0263</v>
      </c>
      <c r="F7" s="26">
        <f t="shared" si="0"/>
        <v>2.9999999999996696E-4</v>
      </c>
      <c r="G7" s="31">
        <f t="shared" si="7"/>
        <v>1.0264500000000001</v>
      </c>
      <c r="H7" s="27">
        <v>3.2025999999999999</v>
      </c>
      <c r="I7" s="26">
        <v>1.6305000000000001</v>
      </c>
      <c r="J7" s="26">
        <v>1.6308</v>
      </c>
      <c r="K7" s="26">
        <f t="shared" si="8"/>
        <v>2.9999999999996696E-4</v>
      </c>
      <c r="L7" s="28">
        <f t="shared" si="9"/>
        <v>1.6306500000000002</v>
      </c>
      <c r="M7" s="27">
        <f t="shared" si="1"/>
        <v>0.60420000000000007</v>
      </c>
      <c r="N7" s="26">
        <v>1.5733999999999999</v>
      </c>
      <c r="O7" s="26">
        <v>1.5733999999999999</v>
      </c>
      <c r="P7" s="30">
        <f t="shared" si="2"/>
        <v>0</v>
      </c>
      <c r="Q7" s="28">
        <f t="shared" si="3"/>
        <v>1.5733999999999999</v>
      </c>
      <c r="R7" s="27">
        <f t="shared" si="4"/>
        <v>0.54694999999999983</v>
      </c>
      <c r="S7" s="30">
        <f t="shared" si="5"/>
        <v>1.5719499999999997</v>
      </c>
      <c r="T7" s="30">
        <f t="shared" si="10"/>
        <v>0.60420000000000007</v>
      </c>
      <c r="U7" s="26">
        <f t="shared" si="11"/>
        <v>0.54694999999999983</v>
      </c>
      <c r="V7" s="26">
        <f t="shared" si="12"/>
        <v>5.7250000000000245E-2</v>
      </c>
      <c r="W7" s="26">
        <f t="shared" si="6"/>
        <v>2.1761499999999998</v>
      </c>
      <c r="X7" s="26">
        <f t="shared" si="13"/>
        <v>72.23536980447119</v>
      </c>
      <c r="Y7" s="26">
        <f t="shared" si="14"/>
        <v>9.4753392916253283</v>
      </c>
      <c r="Z7" s="26">
        <f t="shared" si="15"/>
        <v>90.524660708374668</v>
      </c>
    </row>
    <row r="8" spans="1:26" x14ac:dyDescent="0.25">
      <c r="A8">
        <v>6621</v>
      </c>
      <c r="B8" t="s">
        <v>40</v>
      </c>
      <c r="C8" s="25">
        <v>917</v>
      </c>
      <c r="D8" s="26">
        <v>1.0339</v>
      </c>
      <c r="E8" s="26">
        <v>1.0335000000000001</v>
      </c>
      <c r="F8" s="26">
        <f t="shared" si="0"/>
        <v>3.9999999999995595E-4</v>
      </c>
      <c r="G8" s="31">
        <f t="shared" si="7"/>
        <v>1.0337000000000001</v>
      </c>
      <c r="H8" s="27">
        <v>3.3986000000000001</v>
      </c>
      <c r="I8" s="26">
        <v>1.7219</v>
      </c>
      <c r="J8" s="26">
        <v>1.7222999999999999</v>
      </c>
      <c r="K8" s="26">
        <f t="shared" si="8"/>
        <v>3.9999999999995595E-4</v>
      </c>
      <c r="L8" s="28">
        <f t="shared" si="9"/>
        <v>1.7221</v>
      </c>
      <c r="M8" s="27">
        <f t="shared" si="1"/>
        <v>0.6883999999999999</v>
      </c>
      <c r="N8" s="26">
        <v>1.6598999999999999</v>
      </c>
      <c r="O8" s="26">
        <v>1.6601999999999999</v>
      </c>
      <c r="P8" s="30">
        <f t="shared" si="2"/>
        <v>-2.9999999999996696E-4</v>
      </c>
      <c r="Q8" s="28">
        <f t="shared" si="3"/>
        <v>1.66005</v>
      </c>
      <c r="R8" s="27">
        <f t="shared" si="4"/>
        <v>0.62634999999999996</v>
      </c>
      <c r="S8" s="30">
        <f t="shared" si="5"/>
        <v>1.6765000000000003</v>
      </c>
      <c r="T8" s="30">
        <f t="shared" si="10"/>
        <v>0.6883999999999999</v>
      </c>
      <c r="U8" s="26">
        <f t="shared" si="11"/>
        <v>0.62634999999999996</v>
      </c>
      <c r="V8" s="26">
        <f t="shared" si="12"/>
        <v>6.2049999999999939E-2</v>
      </c>
      <c r="W8" s="26">
        <f t="shared" si="6"/>
        <v>2.3649</v>
      </c>
      <c r="X8" s="26">
        <f t="shared" si="13"/>
        <v>70.890946763076684</v>
      </c>
      <c r="Y8" s="26">
        <f t="shared" si="14"/>
        <v>9.0136548518303226</v>
      </c>
      <c r="Z8" s="26">
        <f t="shared" si="15"/>
        <v>90.986345148169676</v>
      </c>
    </row>
    <row r="9" spans="1:26" x14ac:dyDescent="0.25">
      <c r="A9">
        <v>6621</v>
      </c>
      <c r="B9" t="s">
        <v>41</v>
      </c>
      <c r="C9" s="25">
        <v>918</v>
      </c>
      <c r="D9" s="26">
        <v>1.0178</v>
      </c>
      <c r="E9" s="26">
        <v>1.0173000000000001</v>
      </c>
      <c r="F9" s="26">
        <f t="shared" si="0"/>
        <v>4.9999999999994493E-4</v>
      </c>
      <c r="G9" s="31">
        <f t="shared" si="7"/>
        <v>1.01755</v>
      </c>
      <c r="H9" s="27">
        <v>2.7307999999999999</v>
      </c>
      <c r="I9" s="26">
        <v>1.5143</v>
      </c>
      <c r="J9" s="26">
        <v>1.5146999999999999</v>
      </c>
      <c r="K9" s="26">
        <f t="shared" si="8"/>
        <v>3.9999999999995595E-4</v>
      </c>
      <c r="L9" s="28">
        <f t="shared" si="9"/>
        <v>1.5145</v>
      </c>
      <c r="M9" s="27">
        <f t="shared" si="1"/>
        <v>0.49695</v>
      </c>
      <c r="N9" s="26">
        <v>1.4715</v>
      </c>
      <c r="O9" s="26">
        <v>1.4711000000000001</v>
      </c>
      <c r="P9" s="30">
        <f t="shared" si="2"/>
        <v>3.9999999999995595E-4</v>
      </c>
      <c r="Q9" s="28">
        <f t="shared" si="3"/>
        <v>1.4713000000000001</v>
      </c>
      <c r="R9" s="27">
        <f t="shared" si="4"/>
        <v>0.4537500000000001</v>
      </c>
      <c r="S9" s="30">
        <f t="shared" si="5"/>
        <v>1.2162999999999999</v>
      </c>
      <c r="T9" s="30">
        <f t="shared" si="10"/>
        <v>0.49695</v>
      </c>
      <c r="U9" s="26">
        <f t="shared" si="11"/>
        <v>0.4537500000000001</v>
      </c>
      <c r="V9" s="26">
        <f t="shared" si="12"/>
        <v>4.3199999999999905E-2</v>
      </c>
      <c r="W9" s="26">
        <f t="shared" si="6"/>
        <v>1.7132499999999999</v>
      </c>
      <c r="X9" s="26">
        <f t="shared" si="13"/>
        <v>70.993725375747857</v>
      </c>
      <c r="Y9" s="26">
        <f t="shared" si="14"/>
        <v>8.6930274675520494</v>
      </c>
      <c r="Z9" s="26">
        <f t="shared" si="15"/>
        <v>91.306972532447944</v>
      </c>
    </row>
    <row r="10" spans="1:26" x14ac:dyDescent="0.25">
      <c r="A10">
        <v>6621</v>
      </c>
      <c r="B10" t="s">
        <v>42</v>
      </c>
      <c r="C10" s="25">
        <v>919</v>
      </c>
      <c r="D10" s="26">
        <v>1.0156000000000001</v>
      </c>
      <c r="E10" s="26">
        <v>1.0150999999999999</v>
      </c>
      <c r="F10" s="26">
        <f t="shared" si="0"/>
        <v>5.0000000000016698E-4</v>
      </c>
      <c r="G10" s="31">
        <f t="shared" si="7"/>
        <v>1.01535</v>
      </c>
      <c r="H10" s="27">
        <v>4.3480999999999996</v>
      </c>
      <c r="I10" s="26">
        <v>1.8940999999999999</v>
      </c>
      <c r="J10" s="26">
        <v>1.8936999999999999</v>
      </c>
      <c r="K10" s="26">
        <f t="shared" si="8"/>
        <v>-3.9999999999995595E-4</v>
      </c>
      <c r="L10" s="28">
        <f t="shared" si="9"/>
        <v>1.8938999999999999</v>
      </c>
      <c r="M10" s="27">
        <f t="shared" si="1"/>
        <v>0.87854999999999994</v>
      </c>
      <c r="N10" s="28">
        <v>1.7974000000000001</v>
      </c>
      <c r="O10" s="26">
        <v>1.7977000000000001</v>
      </c>
      <c r="P10" s="30">
        <f t="shared" si="2"/>
        <v>-2.9999999999996696E-4</v>
      </c>
      <c r="Q10" s="28">
        <f t="shared" si="3"/>
        <v>1.7975500000000002</v>
      </c>
      <c r="R10" s="27">
        <f t="shared" si="4"/>
        <v>0.78220000000000023</v>
      </c>
      <c r="S10" s="30">
        <f t="shared" si="5"/>
        <v>2.4542000000000002</v>
      </c>
      <c r="T10" s="30">
        <f t="shared" si="10"/>
        <v>0.87854999999999994</v>
      </c>
      <c r="U10" s="26">
        <f t="shared" si="11"/>
        <v>0.78220000000000023</v>
      </c>
      <c r="V10" s="26">
        <f t="shared" si="12"/>
        <v>9.6349999999999714E-2</v>
      </c>
      <c r="W10" s="26">
        <f t="shared" si="6"/>
        <v>3.3327499999999999</v>
      </c>
      <c r="X10" s="26">
        <f t="shared" si="13"/>
        <v>73.638886805190921</v>
      </c>
      <c r="Y10" s="26">
        <f t="shared" si="14"/>
        <v>10.966934152865484</v>
      </c>
      <c r="Z10" s="26">
        <f t="shared" si="15"/>
        <v>89.033065847134523</v>
      </c>
    </row>
    <row r="11" spans="1:26" x14ac:dyDescent="0.25">
      <c r="A11">
        <v>6621</v>
      </c>
      <c r="B11" t="s">
        <v>43</v>
      </c>
      <c r="C11" s="25">
        <v>920</v>
      </c>
      <c r="D11" s="26">
        <v>1.0243</v>
      </c>
      <c r="E11" s="26">
        <v>1.0238</v>
      </c>
      <c r="F11" s="26">
        <f t="shared" si="0"/>
        <v>4.9999999999994493E-4</v>
      </c>
      <c r="G11" s="31">
        <f t="shared" si="7"/>
        <v>1.0240499999999999</v>
      </c>
      <c r="H11" s="27">
        <v>3.0748000000000002</v>
      </c>
      <c r="I11" s="26">
        <v>1.5861000000000001</v>
      </c>
      <c r="J11" s="26">
        <v>1.5855999999999999</v>
      </c>
      <c r="K11" s="26">
        <f t="shared" si="8"/>
        <v>-5.0000000000016698E-4</v>
      </c>
      <c r="L11" s="28">
        <f t="shared" si="9"/>
        <v>1.58585</v>
      </c>
      <c r="M11" s="27">
        <f t="shared" si="1"/>
        <v>0.56180000000000008</v>
      </c>
      <c r="N11" s="26">
        <v>1.5239</v>
      </c>
      <c r="O11" s="26">
        <v>1.5243</v>
      </c>
      <c r="P11" s="30">
        <f t="shared" si="2"/>
        <v>-3.9999999999995595E-4</v>
      </c>
      <c r="Q11" s="28">
        <f t="shared" si="3"/>
        <v>1.5241</v>
      </c>
      <c r="R11" s="27">
        <f t="shared" si="4"/>
        <v>0.50005000000000011</v>
      </c>
      <c r="S11" s="30">
        <f t="shared" si="5"/>
        <v>1.48895</v>
      </c>
      <c r="T11" s="30">
        <f t="shared" si="10"/>
        <v>0.56180000000000008</v>
      </c>
      <c r="U11" s="26">
        <f t="shared" si="11"/>
        <v>0.50005000000000011</v>
      </c>
      <c r="V11" s="26">
        <f t="shared" si="12"/>
        <v>6.1749999999999972E-2</v>
      </c>
      <c r="W11" s="26">
        <f t="shared" si="6"/>
        <v>2.0507500000000003</v>
      </c>
      <c r="X11" s="26">
        <f t="shared" si="13"/>
        <v>72.605144459344132</v>
      </c>
      <c r="Y11" s="26">
        <f t="shared" si="14"/>
        <v>10.991456034175856</v>
      </c>
      <c r="Z11" s="26">
        <f t="shared" si="15"/>
        <v>89.008543965824146</v>
      </c>
    </row>
    <row r="12" spans="1:26" x14ac:dyDescent="0.25">
      <c r="A12">
        <v>6621</v>
      </c>
      <c r="B12" t="s">
        <v>44</v>
      </c>
      <c r="C12" s="25">
        <v>921</v>
      </c>
      <c r="D12" s="26">
        <v>1.0234000000000001</v>
      </c>
      <c r="E12" s="26">
        <v>1.0230999999999999</v>
      </c>
      <c r="F12" s="26">
        <f t="shared" si="0"/>
        <v>3.00000000000189E-4</v>
      </c>
      <c r="G12" s="31">
        <f t="shared" si="7"/>
        <v>1.02325</v>
      </c>
      <c r="H12" s="27">
        <v>3.3214999999999999</v>
      </c>
      <c r="I12" s="26">
        <v>1.6866000000000001</v>
      </c>
      <c r="J12" s="26">
        <v>1.6870000000000001</v>
      </c>
      <c r="K12" s="26">
        <f t="shared" si="8"/>
        <v>3.9999999999995595E-4</v>
      </c>
      <c r="L12" s="28">
        <f t="shared" si="9"/>
        <v>1.6868000000000001</v>
      </c>
      <c r="M12" s="27">
        <f t="shared" si="1"/>
        <v>0.66355000000000008</v>
      </c>
      <c r="N12" s="26">
        <v>1.6212</v>
      </c>
      <c r="O12" s="26">
        <v>1.6214</v>
      </c>
      <c r="P12" s="30">
        <f t="shared" si="2"/>
        <v>-1.9999999999997797E-4</v>
      </c>
      <c r="Q12" s="28">
        <f t="shared" si="3"/>
        <v>1.6213</v>
      </c>
      <c r="R12" s="27">
        <f t="shared" si="4"/>
        <v>0.59804999999999997</v>
      </c>
      <c r="S12" s="30">
        <f t="shared" si="5"/>
        <v>1.6346999999999996</v>
      </c>
      <c r="T12" s="30">
        <f t="shared" si="10"/>
        <v>0.66355000000000008</v>
      </c>
      <c r="U12" s="26">
        <f t="shared" si="11"/>
        <v>0.59804999999999997</v>
      </c>
      <c r="V12" s="26">
        <f t="shared" si="12"/>
        <v>6.5500000000000114E-2</v>
      </c>
      <c r="W12" s="26">
        <f t="shared" si="6"/>
        <v>2.2982499999999999</v>
      </c>
      <c r="X12" s="26">
        <f t="shared" si="13"/>
        <v>71.128032198411816</v>
      </c>
      <c r="Y12" s="26">
        <f t="shared" si="14"/>
        <v>9.871147615100611</v>
      </c>
      <c r="Z12" s="26">
        <f t="shared" si="15"/>
        <v>90.128852384899389</v>
      </c>
    </row>
    <row r="13" spans="1:26" x14ac:dyDescent="0.25">
      <c r="A13">
        <v>6621</v>
      </c>
      <c r="B13" t="s">
        <v>45</v>
      </c>
      <c r="C13" s="25">
        <v>922</v>
      </c>
      <c r="D13" s="26">
        <v>1.0466</v>
      </c>
      <c r="E13" s="26">
        <v>1.0462</v>
      </c>
      <c r="F13" s="26">
        <f t="shared" si="0"/>
        <v>3.9999999999995595E-4</v>
      </c>
      <c r="G13" s="31">
        <f t="shared" si="7"/>
        <v>1.0464</v>
      </c>
      <c r="H13" s="27">
        <v>3.3473000000000002</v>
      </c>
      <c r="I13" s="26">
        <v>1.6999</v>
      </c>
      <c r="J13" s="26">
        <v>1.7003999999999999</v>
      </c>
      <c r="K13" s="26">
        <f t="shared" si="8"/>
        <v>4.9999999999994493E-4</v>
      </c>
      <c r="L13" s="28">
        <f t="shared" si="9"/>
        <v>1.7001499999999998</v>
      </c>
      <c r="M13" s="27">
        <f t="shared" si="1"/>
        <v>0.65374999999999983</v>
      </c>
      <c r="N13" s="26">
        <v>1.6295999999999999</v>
      </c>
      <c r="O13" s="26">
        <v>1.6295999999999999</v>
      </c>
      <c r="P13" s="30">
        <f t="shared" si="2"/>
        <v>0</v>
      </c>
      <c r="Q13" s="28">
        <f t="shared" si="3"/>
        <v>1.6295999999999999</v>
      </c>
      <c r="R13" s="27">
        <f t="shared" si="4"/>
        <v>0.58319999999999994</v>
      </c>
      <c r="S13" s="30">
        <f t="shared" si="5"/>
        <v>1.6471500000000001</v>
      </c>
      <c r="T13" s="30">
        <f t="shared" si="10"/>
        <v>0.65374999999999983</v>
      </c>
      <c r="U13" s="26">
        <f t="shared" si="11"/>
        <v>0.58319999999999994</v>
      </c>
      <c r="V13" s="26">
        <f t="shared" si="12"/>
        <v>7.0549999999999891E-2</v>
      </c>
      <c r="W13" s="26">
        <f t="shared" si="6"/>
        <v>2.3009000000000004</v>
      </c>
      <c r="X13" s="26">
        <f t="shared" si="13"/>
        <v>71.587205006736482</v>
      </c>
      <c r="Y13" s="26">
        <f t="shared" si="14"/>
        <v>10.79158699808794</v>
      </c>
      <c r="Z13" s="26">
        <f t="shared" si="15"/>
        <v>89.208413001912064</v>
      </c>
    </row>
    <row r="14" spans="1:26" x14ac:dyDescent="0.25">
      <c r="A14">
        <v>6621</v>
      </c>
      <c r="B14" t="s">
        <v>46</v>
      </c>
      <c r="C14" s="25">
        <v>923</v>
      </c>
      <c r="D14" s="26">
        <v>1.0501</v>
      </c>
      <c r="E14" s="26">
        <v>1.0496000000000001</v>
      </c>
      <c r="F14" s="26">
        <f t="shared" si="0"/>
        <v>4.9999999999994493E-4</v>
      </c>
      <c r="G14" s="31">
        <f t="shared" si="7"/>
        <v>1.0498500000000002</v>
      </c>
      <c r="H14" s="27">
        <v>3.6947000000000001</v>
      </c>
      <c r="I14" s="26">
        <v>1.7502</v>
      </c>
      <c r="J14" s="26">
        <v>1.7506999999999999</v>
      </c>
      <c r="K14" s="26">
        <f t="shared" si="8"/>
        <v>4.9999999999994493E-4</v>
      </c>
      <c r="L14" s="28">
        <f t="shared" si="9"/>
        <v>1.7504499999999998</v>
      </c>
      <c r="M14" s="27">
        <f t="shared" si="1"/>
        <v>0.70059999999999967</v>
      </c>
      <c r="N14" s="26">
        <v>1.6652</v>
      </c>
      <c r="O14" s="26">
        <v>1.6657</v>
      </c>
      <c r="P14" s="30">
        <f t="shared" si="2"/>
        <v>-4.9999999999994493E-4</v>
      </c>
      <c r="Q14" s="28">
        <f t="shared" si="3"/>
        <v>1.6654499999999999</v>
      </c>
      <c r="R14" s="27">
        <f t="shared" si="4"/>
        <v>0.6155999999999997</v>
      </c>
      <c r="S14" s="30">
        <f t="shared" si="5"/>
        <v>1.9442500000000003</v>
      </c>
      <c r="T14" s="30">
        <f t="shared" si="10"/>
        <v>0.70059999999999967</v>
      </c>
      <c r="U14" s="26">
        <f t="shared" si="11"/>
        <v>0.6155999999999997</v>
      </c>
      <c r="V14" s="26">
        <f t="shared" si="12"/>
        <v>8.4999999999999964E-2</v>
      </c>
      <c r="W14" s="26">
        <f t="shared" si="6"/>
        <v>2.6448499999999999</v>
      </c>
      <c r="X14" s="26">
        <f t="shared" si="13"/>
        <v>73.510785110686811</v>
      </c>
      <c r="Y14" s="26">
        <f t="shared" si="14"/>
        <v>12.132457893234372</v>
      </c>
      <c r="Z14" s="26">
        <f t="shared" si="15"/>
        <v>87.867542106765626</v>
      </c>
    </row>
    <row r="15" spans="1:26" x14ac:dyDescent="0.25">
      <c r="D15" s="28"/>
      <c r="E15" s="26"/>
      <c r="F15" s="26"/>
      <c r="G15" s="27"/>
      <c r="H15" s="27"/>
      <c r="I15" s="26"/>
      <c r="J15" s="26"/>
      <c r="K15" s="26"/>
      <c r="L15" s="28"/>
      <c r="M15" s="27"/>
      <c r="N15" s="28"/>
      <c r="O15" s="26"/>
      <c r="P15" s="26"/>
      <c r="Q15" s="28"/>
      <c r="R15" s="27"/>
      <c r="S15" s="26"/>
      <c r="T15" s="26"/>
      <c r="U15" s="26"/>
      <c r="V15" s="26"/>
      <c r="W15" s="26"/>
      <c r="X15" s="26"/>
      <c r="Y15" s="26"/>
      <c r="Z15" s="26"/>
    </row>
    <row r="16" spans="1:26" x14ac:dyDescent="0.25">
      <c r="D16" s="28"/>
      <c r="E16" s="26"/>
      <c r="F16" s="26"/>
      <c r="G16" s="27"/>
      <c r="H16" s="27"/>
      <c r="I16" s="26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3:26" x14ac:dyDescent="0.25"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/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3:26" x14ac:dyDescent="0.25">
      <c r="D18" s="28"/>
      <c r="E18" s="26"/>
      <c r="F18" s="26"/>
      <c r="G18" s="27"/>
      <c r="H18" s="27"/>
      <c r="I18" s="26"/>
      <c r="J18" s="26"/>
      <c r="K18" s="26"/>
      <c r="L18" s="28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3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3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3:26" x14ac:dyDescent="0.25">
      <c r="C21"/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3:26" x14ac:dyDescent="0.25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3:26" x14ac:dyDescent="0.25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3:26" x14ac:dyDescent="0.25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3:26" x14ac:dyDescent="0.25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3:26" x14ac:dyDescent="0.25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3:26" x14ac:dyDescent="0.25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3:26" x14ac:dyDescent="0.25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3:26" x14ac:dyDescent="0.25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3:26" x14ac:dyDescent="0.25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3:26" x14ac:dyDescent="0.25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3:26" x14ac:dyDescent="0.25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YR180710</vt:lpstr>
    </vt:vector>
  </TitlesOfParts>
  <Company>VIMS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2018-07-24T13:34:31Z</dcterms:modified>
</cp:coreProperties>
</file>