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O:\Sediment Dynamics DATA\York River\VT_SERDP Penetrometer work 2018-2019\YR180726 NWS MUD\Moisture\"/>
    </mc:Choice>
  </mc:AlternateContent>
  <bookViews>
    <workbookView xWindow="31575" yWindow="16200" windowWidth="15600" windowHeight="11640"/>
  </bookViews>
  <sheets>
    <sheet name="DATA" sheetId="1" r:id="rId1"/>
  </sheets>
  <calcPr calcId="152511" concurrentCalc="0"/>
</workbook>
</file>

<file path=xl/calcChain.xml><?xml version="1.0" encoding="utf-8"?>
<calcChain xmlns="http://schemas.openxmlformats.org/spreadsheetml/2006/main">
  <c r="W6" i="1" l="1"/>
  <c r="W7" i="1"/>
  <c r="W8" i="1"/>
  <c r="W9" i="1"/>
  <c r="W10" i="1"/>
  <c r="W11" i="1"/>
  <c r="W12" i="1"/>
  <c r="W13" i="1"/>
  <c r="W14" i="1"/>
  <c r="W15" i="1"/>
  <c r="W5" i="1"/>
  <c r="S6" i="1"/>
  <c r="S7" i="1"/>
  <c r="S8" i="1"/>
  <c r="S9" i="1"/>
  <c r="S10" i="1"/>
  <c r="S11" i="1"/>
  <c r="S12" i="1"/>
  <c r="S13" i="1"/>
  <c r="S14" i="1"/>
  <c r="S5" i="1"/>
  <c r="Q15" i="1"/>
  <c r="G15" i="1"/>
  <c r="R15" i="1"/>
  <c r="P15" i="1"/>
  <c r="K15" i="1"/>
  <c r="L15" i="1"/>
  <c r="M15" i="1"/>
  <c r="G6" i="1"/>
  <c r="G7" i="1"/>
  <c r="G8" i="1"/>
  <c r="G9" i="1"/>
  <c r="G10" i="1"/>
  <c r="G11" i="1"/>
  <c r="G12" i="1"/>
  <c r="G13" i="1"/>
  <c r="G14" i="1"/>
  <c r="G5" i="1"/>
  <c r="F6" i="1"/>
  <c r="F7" i="1"/>
  <c r="F8" i="1"/>
  <c r="F9" i="1"/>
  <c r="F10" i="1"/>
  <c r="F11" i="1"/>
  <c r="F12" i="1"/>
  <c r="F13" i="1"/>
  <c r="F14" i="1"/>
  <c r="F15" i="1"/>
  <c r="F5" i="1"/>
  <c r="L14" i="1"/>
  <c r="M14" i="1"/>
  <c r="T14" i="1"/>
  <c r="L13" i="1"/>
  <c r="M13" i="1"/>
  <c r="T13" i="1"/>
  <c r="L12" i="1"/>
  <c r="M12" i="1"/>
  <c r="T12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L5" i="1"/>
  <c r="M5" i="1"/>
  <c r="T5" i="1"/>
  <c r="P5" i="1"/>
  <c r="P6" i="1"/>
  <c r="P7" i="1"/>
  <c r="P8" i="1"/>
  <c r="P10" i="1"/>
  <c r="P11" i="1"/>
  <c r="P12" i="1"/>
  <c r="P13" i="1"/>
  <c r="P14" i="1"/>
  <c r="Q9" i="1"/>
  <c r="Q10" i="1"/>
  <c r="Q11" i="1"/>
  <c r="Q12" i="1"/>
  <c r="Q13" i="1"/>
  <c r="Q14" i="1"/>
  <c r="P9" i="1"/>
  <c r="Q6" i="1"/>
  <c r="R6" i="1"/>
  <c r="U6" i="1"/>
  <c r="Z6" i="1"/>
  <c r="Q7" i="1"/>
  <c r="R7" i="1"/>
  <c r="U7" i="1"/>
  <c r="Z7" i="1"/>
  <c r="Q8" i="1"/>
  <c r="R8" i="1"/>
  <c r="U8" i="1"/>
  <c r="Z8" i="1"/>
  <c r="R9" i="1"/>
  <c r="U9" i="1"/>
  <c r="Z9" i="1"/>
  <c r="R10" i="1"/>
  <c r="U10" i="1"/>
  <c r="Z10" i="1"/>
  <c r="R11" i="1"/>
  <c r="U11" i="1"/>
  <c r="Z11" i="1"/>
  <c r="R12" i="1"/>
  <c r="U12" i="1"/>
  <c r="Z12" i="1"/>
  <c r="R13" i="1"/>
  <c r="U13" i="1"/>
  <c r="Z13" i="1"/>
  <c r="R14" i="1"/>
  <c r="U14" i="1"/>
  <c r="Z14" i="1"/>
  <c r="Q5" i="1"/>
  <c r="R5" i="1"/>
  <c r="U5" i="1"/>
  <c r="Z5" i="1"/>
  <c r="V6" i="1"/>
  <c r="Y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5" i="1"/>
  <c r="Y5" i="1"/>
  <c r="X6" i="1"/>
  <c r="X7" i="1"/>
  <c r="X8" i="1"/>
  <c r="X9" i="1"/>
  <c r="X10" i="1"/>
  <c r="X11" i="1"/>
  <c r="X12" i="1"/>
  <c r="X13" i="1"/>
  <c r="X14" i="1"/>
  <c r="X5" i="1"/>
  <c r="K6" i="1"/>
  <c r="K7" i="1"/>
  <c r="K8" i="1"/>
  <c r="K9" i="1"/>
  <c r="K10" i="1"/>
  <c r="K11" i="1"/>
  <c r="K12" i="1"/>
  <c r="K13" i="1"/>
  <c r="K14" i="1"/>
  <c r="K5" i="1"/>
</calcChain>
</file>

<file path=xl/sharedStrings.xml><?xml version="1.0" encoding="utf-8"?>
<sst xmlns="http://schemas.openxmlformats.org/spreadsheetml/2006/main" count="73" uniqueCount="48">
  <si>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</si>
  <si>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</si>
  <si>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</si>
  <si>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</si>
  <si>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</si>
  <si>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</si>
  <si>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</si>
  <si>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</si>
  <si>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</si>
  <si>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</si>
  <si>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</si>
  <si>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</si>
  <si>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</si>
  <si>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</si>
  <si>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</si>
  <si>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</si>
  <si>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</si>
  <si>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</si>
  <si>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</si>
  <si>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</si>
  <si>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</si>
  <si>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</si>
  <si>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</si>
  <si>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</si>
  <si>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</si>
  <si>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</si>
  <si>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</si>
  <si>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</si>
  <si>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</si>
  <si>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</si>
  <si>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</si>
  <si>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</si>
  <si>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</si>
  <si>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</si>
  <si>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</si>
  <si>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</si>
  <si>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Dry weight</t>
  </si>
  <si>
    <t>6675_0-1</t>
  </si>
  <si>
    <t>6667_ponar</t>
  </si>
  <si>
    <t>6675_1-2</t>
  </si>
  <si>
    <t>6675_2-3</t>
  </si>
  <si>
    <t>6675_3-4</t>
  </si>
  <si>
    <t>6675_4-5</t>
  </si>
  <si>
    <t>6675_5-6</t>
  </si>
  <si>
    <t>6675_6-7</t>
  </si>
  <si>
    <t>6675_7-8</t>
  </si>
  <si>
    <t>6675_8-9</t>
  </si>
  <si>
    <t>6675_9-10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</si>
</sst>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6" fillId="0" borderId="1" xfId="0" applyNumberFormat="1" applyFont="1" applyBorder="1"/>
    <xf numFmtId="164" fontId="0" fillId="2" borderId="0" xfId="0" applyNumberFormat="1" applyFill="1"/>
    <xf numFmtId="164" fontId="6" fillId="0" borderId="0" xfId="0" applyNumberFormat="1" applyFont="1" applyFill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AA5" sqref="AA5"/>
    </sheetView>
  </sheetViews>
  <sheetFormatPr defaultColWidth="8.85546875" defaultRowHeight="15" x14ac:dyDescent="0.25"/>
  <cols>
    <col min="1" max="1" width="12" bestFit="1" customWidth="1"/>
    <col min="2" max="2" width="12.7109375" bestFit="1" customWidth="1"/>
    <col min="3" max="3" width="8.85546875" style="25"/>
    <col min="4" max="4" width="9.140625" style="29" customWidth="1"/>
    <col min="5" max="5" width="9.140625" customWidth="1"/>
    <col min="6" max="6" width="7.28515625" customWidth="1"/>
    <col min="7" max="7" width="8.42578125" style="25" customWidth="1"/>
    <col min="8" max="8" width="10" style="25" customWidth="1"/>
    <col min="9" max="9" width="8.85546875" customWidth="1"/>
    <col min="10" max="10" width="9.42578125" customWidth="1"/>
    <col min="11" max="11" width="8.85546875" customWidth="1"/>
    <col min="12" max="12" width="9.28515625" style="29" customWidth="1"/>
    <col min="13" max="13" width="8.42578125" style="25" customWidth="1"/>
    <col min="14" max="14" width="9.42578125" style="29" customWidth="1"/>
    <col min="15" max="15" width="9.42578125" customWidth="1"/>
    <col min="17" max="17" width="13.28515625" style="29" bestFit="1" customWidth="1"/>
    <col min="18" max="18" width="8.85546875" style="25"/>
    <col min="20" max="20" width="8.28515625" customWidth="1"/>
    <col min="24" max="24" width="10.42578125" bestFit="1" customWidth="1"/>
    <col min="25" max="25" width="9.85546875" bestFit="1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35" t="s">
        <v>3</v>
      </c>
      <c r="E1" s="36"/>
      <c r="F1" s="36"/>
      <c r="G1" s="36"/>
      <c r="H1" s="3" t="s">
        <v>4</v>
      </c>
      <c r="I1" s="37" t="s">
        <v>5</v>
      </c>
      <c r="J1" s="38"/>
      <c r="K1" s="38"/>
      <c r="L1" s="38"/>
      <c r="M1" s="4"/>
      <c r="N1" s="37" t="s">
        <v>6</v>
      </c>
      <c r="O1" s="38"/>
      <c r="P1" s="38"/>
      <c r="Q1" s="38"/>
      <c r="R1" s="4"/>
      <c r="S1" s="5" t="s">
        <v>7</v>
      </c>
      <c r="T1" s="5"/>
      <c r="Y1" s="34" t="s">
        <v>36</v>
      </c>
      <c r="Z1" s="34"/>
    </row>
    <row r="2" spans="1:26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39" t="s">
        <v>13</v>
      </c>
      <c r="J2" s="40"/>
      <c r="K2" s="40"/>
      <c r="L2" s="40"/>
      <c r="M2" s="2"/>
      <c r="N2" s="39" t="s">
        <v>13</v>
      </c>
      <c r="O2" s="40"/>
      <c r="P2" s="40"/>
      <c r="Q2" s="40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6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6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6" x14ac:dyDescent="0.25">
      <c r="A5">
        <v>6675</v>
      </c>
      <c r="B5" t="s">
        <v>37</v>
      </c>
      <c r="C5" s="25">
        <v>977</v>
      </c>
      <c r="D5">
        <v>1.0109999999999999</v>
      </c>
      <c r="E5">
        <v>1.0107999999999999</v>
      </c>
      <c r="F5" s="26">
        <f>D5-E5</f>
        <v>1.9999999999997797E-4</v>
      </c>
      <c r="G5" s="31">
        <f>AVERAGE(D5:E5)</f>
        <v>1.0108999999999999</v>
      </c>
      <c r="H5" s="25">
        <v>3.3992</v>
      </c>
      <c r="I5" s="26">
        <v>1.5134000000000001</v>
      </c>
      <c r="J5" s="26">
        <v>1.5135000000000001</v>
      </c>
      <c r="K5" s="32">
        <f>J5-I5</f>
        <v>9.9999999999988987E-5</v>
      </c>
      <c r="L5" s="28">
        <f>AVERAGE(I5:J5)</f>
        <v>1.5134500000000002</v>
      </c>
      <c r="M5" s="27">
        <f>L5-G5</f>
        <v>0.50255000000000027</v>
      </c>
      <c r="N5" s="26">
        <v>1.4661999999999999</v>
      </c>
      <c r="O5" s="26">
        <v>1.4664999999999999</v>
      </c>
      <c r="P5" s="33">
        <f t="shared" ref="P5:P15" si="0">N5-O5</f>
        <v>-2.9999999999996696E-4</v>
      </c>
      <c r="Q5" s="28">
        <f t="shared" ref="Q5:Q15" si="1">AVERAGE(N5:O5)</f>
        <v>1.4663499999999998</v>
      </c>
      <c r="R5" s="27">
        <f t="shared" ref="R5:R15" si="2">Q5-G5</f>
        <v>0.45544999999999991</v>
      </c>
      <c r="S5" s="30">
        <f>H5-M5-G5</f>
        <v>1.8857499999999998</v>
      </c>
      <c r="T5" s="30">
        <f>M5</f>
        <v>0.50255000000000027</v>
      </c>
      <c r="U5" s="26">
        <f>R5</f>
        <v>0.45544999999999991</v>
      </c>
      <c r="V5" s="26">
        <f>T5-U5</f>
        <v>4.7100000000000364E-2</v>
      </c>
      <c r="W5" s="26">
        <f>H5-G5</f>
        <v>2.3883000000000001</v>
      </c>
      <c r="X5" s="26">
        <f>S5/W5*100</f>
        <v>78.957836117740641</v>
      </c>
      <c r="Y5" s="26">
        <f>V5/T5*100</f>
        <v>9.3722017709681307</v>
      </c>
      <c r="Z5" s="26">
        <f>U5/T5*100</f>
        <v>90.627798229031882</v>
      </c>
    </row>
    <row r="6" spans="1:26" x14ac:dyDescent="0.25">
      <c r="A6">
        <v>6675</v>
      </c>
      <c r="B6" t="s">
        <v>39</v>
      </c>
      <c r="C6" s="25">
        <v>978</v>
      </c>
      <c r="D6">
        <v>1.0297000000000001</v>
      </c>
      <c r="E6">
        <v>1.0294000000000001</v>
      </c>
      <c r="F6" s="26">
        <f t="shared" ref="F6:F15" si="3">D6-E6</f>
        <v>2.9999999999996696E-4</v>
      </c>
      <c r="G6" s="31">
        <f t="shared" ref="G6:G15" si="4">AVERAGE(D6:E6)</f>
        <v>1.02955</v>
      </c>
      <c r="H6" s="27">
        <v>3.6827000000000001</v>
      </c>
      <c r="I6" s="26">
        <v>1.7105999999999999</v>
      </c>
      <c r="J6" s="26">
        <v>1.7101</v>
      </c>
      <c r="K6" s="32">
        <f t="shared" ref="K6:K14" si="5">J6-I6</f>
        <v>-4.9999999999994493E-4</v>
      </c>
      <c r="L6" s="28">
        <f t="shared" ref="L6:L14" si="6">AVERAGE(I6:J6)</f>
        <v>1.71035</v>
      </c>
      <c r="M6" s="27">
        <f t="shared" ref="M6:M14" si="7">L6-G6</f>
        <v>0.68080000000000007</v>
      </c>
      <c r="N6" s="26">
        <v>1.6487000000000001</v>
      </c>
      <c r="O6" s="26">
        <v>1.6489</v>
      </c>
      <c r="P6" s="30">
        <f t="shared" si="0"/>
        <v>-1.9999999999997797E-4</v>
      </c>
      <c r="Q6" s="28">
        <f t="shared" si="1"/>
        <v>1.6488</v>
      </c>
      <c r="R6" s="27">
        <f t="shared" si="2"/>
        <v>0.61925000000000008</v>
      </c>
      <c r="S6" s="30">
        <f t="shared" ref="S6:S14" si="8">H6-M6-G6</f>
        <v>1.97235</v>
      </c>
      <c r="T6" s="30">
        <f t="shared" ref="T6:T14" si="9">M6</f>
        <v>0.68080000000000007</v>
      </c>
      <c r="U6" s="26">
        <f t="shared" ref="U6:U14" si="10">R6</f>
        <v>0.61925000000000008</v>
      </c>
      <c r="V6" s="26">
        <f t="shared" ref="V6:V14" si="11">T6-U6</f>
        <v>6.1549999999999994E-2</v>
      </c>
      <c r="W6" s="26">
        <f t="shared" ref="W6:W15" si="12">H6-G6</f>
        <v>2.6531500000000001</v>
      </c>
      <c r="X6" s="26">
        <f t="shared" ref="X6:X14" si="13">S6/W6*100</f>
        <v>74.339935548310493</v>
      </c>
      <c r="Y6" s="26">
        <f t="shared" ref="Y6:Y14" si="14">V6/T6*100</f>
        <v>9.0408343125734412</v>
      </c>
      <c r="Z6" s="26">
        <f t="shared" ref="Z6:Z14" si="15">U6/T6*100</f>
        <v>90.959165687426562</v>
      </c>
    </row>
    <row r="7" spans="1:26" x14ac:dyDescent="0.25">
      <c r="A7">
        <v>6675</v>
      </c>
      <c r="B7" t="s">
        <v>40</v>
      </c>
      <c r="C7" s="25">
        <v>979</v>
      </c>
      <c r="D7">
        <v>1.0192000000000001</v>
      </c>
      <c r="E7">
        <v>1.0195000000000001</v>
      </c>
      <c r="F7" s="26">
        <f t="shared" si="3"/>
        <v>-2.9999999999996696E-4</v>
      </c>
      <c r="G7" s="31">
        <f t="shared" si="4"/>
        <v>1.0193500000000002</v>
      </c>
      <c r="H7" s="27">
        <v>3.2046000000000001</v>
      </c>
      <c r="I7" s="26">
        <v>1.635</v>
      </c>
      <c r="J7" s="26">
        <v>1.6354</v>
      </c>
      <c r="K7" s="26">
        <f t="shared" si="5"/>
        <v>3.9999999999995595E-4</v>
      </c>
      <c r="L7" s="28">
        <f t="shared" si="6"/>
        <v>1.6352</v>
      </c>
      <c r="M7" s="27">
        <f t="shared" si="7"/>
        <v>0.61584999999999979</v>
      </c>
      <c r="N7" s="26">
        <v>1.5789</v>
      </c>
      <c r="O7" s="26">
        <v>1.5789</v>
      </c>
      <c r="P7" s="30">
        <f t="shared" si="0"/>
        <v>0</v>
      </c>
      <c r="Q7" s="28">
        <f t="shared" si="1"/>
        <v>1.5789</v>
      </c>
      <c r="R7" s="27">
        <f t="shared" si="2"/>
        <v>0.55954999999999977</v>
      </c>
      <c r="S7" s="30">
        <f t="shared" si="8"/>
        <v>1.5693999999999999</v>
      </c>
      <c r="T7" s="30">
        <f t="shared" si="9"/>
        <v>0.61584999999999979</v>
      </c>
      <c r="U7" s="26">
        <f t="shared" si="10"/>
        <v>0.55954999999999977</v>
      </c>
      <c r="V7" s="26">
        <f t="shared" si="11"/>
        <v>5.6300000000000017E-2</v>
      </c>
      <c r="W7" s="26">
        <f t="shared" si="12"/>
        <v>2.1852499999999999</v>
      </c>
      <c r="X7" s="26">
        <f t="shared" si="13"/>
        <v>71.817869808946341</v>
      </c>
      <c r="Y7" s="26">
        <f t="shared" si="14"/>
        <v>9.1418364861573487</v>
      </c>
      <c r="Z7" s="26">
        <f t="shared" si="15"/>
        <v>90.858163513842655</v>
      </c>
    </row>
    <row r="8" spans="1:26" x14ac:dyDescent="0.25">
      <c r="A8">
        <v>6675</v>
      </c>
      <c r="B8" t="s">
        <v>41</v>
      </c>
      <c r="C8" s="25">
        <v>980</v>
      </c>
      <c r="D8">
        <v>1.0274000000000001</v>
      </c>
      <c r="E8">
        <v>1.0274000000000001</v>
      </c>
      <c r="F8" s="26">
        <f t="shared" si="3"/>
        <v>0</v>
      </c>
      <c r="G8" s="31">
        <f t="shared" si="4"/>
        <v>1.0274000000000001</v>
      </c>
      <c r="H8" s="27">
        <v>3.4994999999999998</v>
      </c>
      <c r="I8" s="26">
        <v>1.7968999999999999</v>
      </c>
      <c r="J8" s="26">
        <v>1.7974000000000001</v>
      </c>
      <c r="K8" s="26">
        <f t="shared" si="5"/>
        <v>5.0000000000016698E-4</v>
      </c>
      <c r="L8" s="28">
        <f t="shared" si="6"/>
        <v>1.79715</v>
      </c>
      <c r="M8" s="27">
        <f t="shared" si="7"/>
        <v>0.76974999999999993</v>
      </c>
      <c r="N8" s="26">
        <v>1.7337</v>
      </c>
      <c r="O8" s="26">
        <v>1.734</v>
      </c>
      <c r="P8" s="30">
        <f t="shared" si="0"/>
        <v>-2.9999999999996696E-4</v>
      </c>
      <c r="Q8" s="28">
        <f t="shared" si="1"/>
        <v>1.7338499999999999</v>
      </c>
      <c r="R8" s="27">
        <f t="shared" si="2"/>
        <v>0.7064499999999998</v>
      </c>
      <c r="S8" s="30">
        <f t="shared" si="8"/>
        <v>1.70235</v>
      </c>
      <c r="T8" s="30">
        <f t="shared" si="9"/>
        <v>0.76974999999999993</v>
      </c>
      <c r="U8" s="26">
        <f t="shared" si="10"/>
        <v>0.7064499999999998</v>
      </c>
      <c r="V8" s="26">
        <f t="shared" si="11"/>
        <v>6.3300000000000134E-2</v>
      </c>
      <c r="W8" s="26">
        <f t="shared" si="12"/>
        <v>2.4720999999999997</v>
      </c>
      <c r="X8" s="26">
        <f t="shared" si="13"/>
        <v>68.862505562072741</v>
      </c>
      <c r="Y8" s="26">
        <f t="shared" si="14"/>
        <v>8.2234491718090474</v>
      </c>
      <c r="Z8" s="26">
        <f t="shared" si="15"/>
        <v>91.776550828190949</v>
      </c>
    </row>
    <row r="9" spans="1:26" x14ac:dyDescent="0.25">
      <c r="A9">
        <v>6675</v>
      </c>
      <c r="B9" t="s">
        <v>42</v>
      </c>
      <c r="C9" s="25">
        <v>981</v>
      </c>
      <c r="D9">
        <v>1.0204</v>
      </c>
      <c r="E9">
        <v>1.0206999999999999</v>
      </c>
      <c r="F9" s="26">
        <f t="shared" si="3"/>
        <v>-2.9999999999996696E-4</v>
      </c>
      <c r="G9" s="31">
        <f t="shared" si="4"/>
        <v>1.0205500000000001</v>
      </c>
      <c r="H9" s="27">
        <v>3.7101000000000002</v>
      </c>
      <c r="I9" s="26">
        <v>1.8935</v>
      </c>
      <c r="J9" s="26">
        <v>1.8935</v>
      </c>
      <c r="K9" s="32">
        <f t="shared" si="5"/>
        <v>0</v>
      </c>
      <c r="L9" s="28">
        <f t="shared" si="6"/>
        <v>1.8935</v>
      </c>
      <c r="M9" s="27">
        <f t="shared" si="7"/>
        <v>0.87294999999999989</v>
      </c>
      <c r="N9" s="26">
        <v>1.8253999999999999</v>
      </c>
      <c r="O9" s="26">
        <v>1.8258000000000001</v>
      </c>
      <c r="P9" s="30">
        <f t="shared" si="0"/>
        <v>-4.0000000000017799E-4</v>
      </c>
      <c r="Q9" s="28">
        <f t="shared" si="1"/>
        <v>1.8256000000000001</v>
      </c>
      <c r="R9" s="27">
        <f t="shared" si="2"/>
        <v>0.80505000000000004</v>
      </c>
      <c r="S9" s="30">
        <f t="shared" si="8"/>
        <v>1.8166000000000002</v>
      </c>
      <c r="T9" s="30">
        <f t="shared" si="9"/>
        <v>0.87294999999999989</v>
      </c>
      <c r="U9" s="26">
        <f t="shared" si="10"/>
        <v>0.80505000000000004</v>
      </c>
      <c r="V9" s="26">
        <f t="shared" si="11"/>
        <v>6.7899999999999849E-2</v>
      </c>
      <c r="W9" s="26">
        <f t="shared" si="12"/>
        <v>2.6895500000000001</v>
      </c>
      <c r="X9" s="26">
        <f t="shared" si="13"/>
        <v>67.542897510735997</v>
      </c>
      <c r="Y9" s="26">
        <f t="shared" si="14"/>
        <v>7.7782232659373225</v>
      </c>
      <c r="Z9" s="26">
        <f t="shared" si="15"/>
        <v>92.221776734062672</v>
      </c>
    </row>
    <row r="10" spans="1:26" x14ac:dyDescent="0.25">
      <c r="A10">
        <v>6675</v>
      </c>
      <c r="B10" t="s">
        <v>43</v>
      </c>
      <c r="C10" s="25">
        <v>982</v>
      </c>
      <c r="D10">
        <v>1.0172000000000001</v>
      </c>
      <c r="E10">
        <v>1.0175000000000001</v>
      </c>
      <c r="F10" s="26">
        <f t="shared" si="3"/>
        <v>-2.9999999999996696E-4</v>
      </c>
      <c r="G10" s="31">
        <f t="shared" si="4"/>
        <v>1.01735</v>
      </c>
      <c r="H10" s="27">
        <v>3.9763000000000002</v>
      </c>
      <c r="I10" s="26">
        <v>1.9697</v>
      </c>
      <c r="J10" s="26">
        <v>1.97</v>
      </c>
      <c r="K10" s="32">
        <f t="shared" si="5"/>
        <v>2.9999999999996696E-4</v>
      </c>
      <c r="L10" s="28">
        <f t="shared" si="6"/>
        <v>1.9698500000000001</v>
      </c>
      <c r="M10" s="27">
        <f t="shared" si="7"/>
        <v>0.95250000000000012</v>
      </c>
      <c r="N10" s="28">
        <v>1.8925000000000001</v>
      </c>
      <c r="O10" s="26">
        <v>1.8929</v>
      </c>
      <c r="P10" s="33">
        <f t="shared" si="0"/>
        <v>-3.9999999999995595E-4</v>
      </c>
      <c r="Q10" s="28">
        <f t="shared" si="1"/>
        <v>1.8927</v>
      </c>
      <c r="R10" s="27">
        <f t="shared" si="2"/>
        <v>0.87535000000000007</v>
      </c>
      <c r="S10" s="30">
        <f t="shared" si="8"/>
        <v>2.0064500000000001</v>
      </c>
      <c r="T10" s="30">
        <f t="shared" si="9"/>
        <v>0.95250000000000012</v>
      </c>
      <c r="U10" s="26">
        <f t="shared" si="10"/>
        <v>0.87535000000000007</v>
      </c>
      <c r="V10" s="26">
        <f t="shared" si="11"/>
        <v>7.7150000000000052E-2</v>
      </c>
      <c r="W10" s="26">
        <f t="shared" si="12"/>
        <v>2.9589500000000002</v>
      </c>
      <c r="X10" s="26">
        <f t="shared" si="13"/>
        <v>67.809527028168773</v>
      </c>
      <c r="Y10" s="26">
        <f t="shared" si="14"/>
        <v>8.0997375328084029</v>
      </c>
      <c r="Z10" s="26">
        <f t="shared" si="15"/>
        <v>91.900262467191595</v>
      </c>
    </row>
    <row r="11" spans="1:26" x14ac:dyDescent="0.25">
      <c r="A11">
        <v>6675</v>
      </c>
      <c r="B11" t="s">
        <v>44</v>
      </c>
      <c r="C11" s="25">
        <v>983</v>
      </c>
      <c r="D11">
        <v>1.0368999999999999</v>
      </c>
      <c r="E11">
        <v>1.0370999999999999</v>
      </c>
      <c r="F11" s="26">
        <f t="shared" si="3"/>
        <v>-1.9999999999997797E-4</v>
      </c>
      <c r="G11" s="31">
        <f t="shared" si="4"/>
        <v>1.0369999999999999</v>
      </c>
      <c r="H11" s="27">
        <v>3.5962999999999998</v>
      </c>
      <c r="I11" s="26">
        <v>1.8804000000000001</v>
      </c>
      <c r="J11" s="26">
        <v>1.8803000000000001</v>
      </c>
      <c r="K11" s="32">
        <f t="shared" si="5"/>
        <v>-9.9999999999988987E-5</v>
      </c>
      <c r="L11" s="28">
        <f t="shared" si="6"/>
        <v>1.88035</v>
      </c>
      <c r="M11" s="27">
        <f t="shared" si="7"/>
        <v>0.84335000000000004</v>
      </c>
      <c r="N11" s="26">
        <v>1.8139000000000001</v>
      </c>
      <c r="O11" s="26">
        <v>1.8143</v>
      </c>
      <c r="P11" s="30">
        <f t="shared" si="0"/>
        <v>-3.9999999999995595E-4</v>
      </c>
      <c r="Q11" s="28">
        <f t="shared" si="1"/>
        <v>1.8141</v>
      </c>
      <c r="R11" s="27">
        <f t="shared" si="2"/>
        <v>0.77710000000000012</v>
      </c>
      <c r="S11" s="30">
        <f t="shared" si="8"/>
        <v>1.7159499999999999</v>
      </c>
      <c r="T11" s="30">
        <f t="shared" si="9"/>
        <v>0.84335000000000004</v>
      </c>
      <c r="U11" s="26">
        <f t="shared" si="10"/>
        <v>0.77710000000000012</v>
      </c>
      <c r="V11" s="26">
        <f t="shared" si="11"/>
        <v>6.624999999999992E-2</v>
      </c>
      <c r="W11" s="26">
        <f t="shared" si="12"/>
        <v>2.5592999999999999</v>
      </c>
      <c r="X11" s="26">
        <f t="shared" si="13"/>
        <v>67.047630211385922</v>
      </c>
      <c r="Y11" s="26">
        <f t="shared" si="14"/>
        <v>7.8555759767593418</v>
      </c>
      <c r="Z11" s="26">
        <f t="shared" si="15"/>
        <v>92.14442402324066</v>
      </c>
    </row>
    <row r="12" spans="1:26" x14ac:dyDescent="0.25">
      <c r="A12">
        <v>6675</v>
      </c>
      <c r="B12" t="s">
        <v>45</v>
      </c>
      <c r="C12" s="25">
        <v>984</v>
      </c>
      <c r="D12">
        <v>1.0434000000000001</v>
      </c>
      <c r="E12">
        <v>1.0436000000000001</v>
      </c>
      <c r="F12" s="26">
        <f t="shared" si="3"/>
        <v>-1.9999999999997797E-4</v>
      </c>
      <c r="G12" s="31">
        <f t="shared" si="4"/>
        <v>1.0435000000000001</v>
      </c>
      <c r="H12" s="27">
        <v>3.7204000000000002</v>
      </c>
      <c r="I12" s="26">
        <v>1.9631000000000001</v>
      </c>
      <c r="J12" s="26">
        <v>1.9632000000000001</v>
      </c>
      <c r="K12" s="32">
        <f t="shared" si="5"/>
        <v>9.9999999999988987E-5</v>
      </c>
      <c r="L12" s="28">
        <f t="shared" si="6"/>
        <v>1.9631500000000002</v>
      </c>
      <c r="M12" s="27">
        <f t="shared" si="7"/>
        <v>0.91965000000000008</v>
      </c>
      <c r="N12" s="26">
        <v>1.8948</v>
      </c>
      <c r="O12" s="26">
        <v>1.8951</v>
      </c>
      <c r="P12" s="30">
        <f t="shared" si="0"/>
        <v>-2.9999999999996696E-4</v>
      </c>
      <c r="Q12" s="28">
        <f t="shared" si="1"/>
        <v>1.8949500000000001</v>
      </c>
      <c r="R12" s="27">
        <f t="shared" si="2"/>
        <v>0.85145000000000004</v>
      </c>
      <c r="S12" s="30">
        <f t="shared" si="8"/>
        <v>1.7572499999999998</v>
      </c>
      <c r="T12" s="30">
        <f t="shared" si="9"/>
        <v>0.91965000000000008</v>
      </c>
      <c r="U12" s="26">
        <f t="shared" si="10"/>
        <v>0.85145000000000004</v>
      </c>
      <c r="V12" s="26">
        <f t="shared" si="11"/>
        <v>6.8200000000000038E-2</v>
      </c>
      <c r="W12" s="26">
        <f t="shared" si="12"/>
        <v>2.6768999999999998</v>
      </c>
      <c r="X12" s="26">
        <f t="shared" si="13"/>
        <v>65.644962456572898</v>
      </c>
      <c r="Y12" s="26">
        <f t="shared" si="14"/>
        <v>7.4158647311477228</v>
      </c>
      <c r="Z12" s="26">
        <f t="shared" si="15"/>
        <v>92.584135268852279</v>
      </c>
    </row>
    <row r="13" spans="1:26" x14ac:dyDescent="0.25">
      <c r="A13">
        <v>6675</v>
      </c>
      <c r="B13" t="s">
        <v>46</v>
      </c>
      <c r="C13" s="25">
        <v>985</v>
      </c>
      <c r="D13">
        <v>1.0780000000000001</v>
      </c>
      <c r="E13">
        <v>1.0779000000000001</v>
      </c>
      <c r="F13" s="26">
        <f t="shared" si="3"/>
        <v>9.9999999999988987E-5</v>
      </c>
      <c r="G13" s="31">
        <f t="shared" si="4"/>
        <v>1.07795</v>
      </c>
      <c r="H13" s="27">
        <v>3.5531000000000001</v>
      </c>
      <c r="I13" s="26">
        <v>2.0821000000000001</v>
      </c>
      <c r="J13" s="26">
        <v>2.0825</v>
      </c>
      <c r="K13" s="32">
        <f t="shared" si="5"/>
        <v>3.9999999999995595E-4</v>
      </c>
      <c r="L13" s="28">
        <f t="shared" si="6"/>
        <v>2.0823</v>
      </c>
      <c r="M13" s="27">
        <f t="shared" si="7"/>
        <v>1.0043500000000001</v>
      </c>
      <c r="N13" s="26">
        <v>2.0247000000000002</v>
      </c>
      <c r="O13" s="26">
        <v>2.0249999999999999</v>
      </c>
      <c r="P13" s="30">
        <f t="shared" si="0"/>
        <v>-2.9999999999974492E-4</v>
      </c>
      <c r="Q13" s="28">
        <f t="shared" si="1"/>
        <v>2.0248499999999998</v>
      </c>
      <c r="R13" s="27">
        <f t="shared" si="2"/>
        <v>0.94689999999999985</v>
      </c>
      <c r="S13" s="30">
        <f t="shared" si="8"/>
        <v>1.4708000000000001</v>
      </c>
      <c r="T13" s="30">
        <f t="shared" si="9"/>
        <v>1.0043500000000001</v>
      </c>
      <c r="U13" s="26">
        <f t="shared" si="10"/>
        <v>0.94689999999999985</v>
      </c>
      <c r="V13" s="26">
        <f t="shared" si="11"/>
        <v>5.7450000000000223E-2</v>
      </c>
      <c r="W13" s="26">
        <f t="shared" si="12"/>
        <v>2.4751500000000002</v>
      </c>
      <c r="X13" s="26">
        <f t="shared" si="13"/>
        <v>59.422661252853359</v>
      </c>
      <c r="Y13" s="26">
        <f t="shared" si="14"/>
        <v>5.720117488923206</v>
      </c>
      <c r="Z13" s="26">
        <f t="shared" si="15"/>
        <v>94.279882511076792</v>
      </c>
    </row>
    <row r="14" spans="1:26" x14ac:dyDescent="0.25">
      <c r="A14">
        <v>6675</v>
      </c>
      <c r="B14" t="s">
        <v>47</v>
      </c>
      <c r="C14" s="25">
        <v>986</v>
      </c>
      <c r="D14">
        <v>1.0774999999999999</v>
      </c>
      <c r="E14">
        <v>1.0773999999999999</v>
      </c>
      <c r="F14" s="26">
        <f t="shared" si="3"/>
        <v>9.9999999999988987E-5</v>
      </c>
      <c r="G14" s="31">
        <f t="shared" si="4"/>
        <v>1.0774499999999998</v>
      </c>
      <c r="H14" s="27">
        <v>3.4853999999999998</v>
      </c>
      <c r="I14" s="26">
        <v>2.1355</v>
      </c>
      <c r="J14" s="26">
        <v>2.1356000000000002</v>
      </c>
      <c r="K14" s="32">
        <f t="shared" si="5"/>
        <v>1.0000000000021103E-4</v>
      </c>
      <c r="L14" s="28">
        <f t="shared" si="6"/>
        <v>2.1355500000000003</v>
      </c>
      <c r="M14" s="27">
        <f t="shared" si="7"/>
        <v>1.0581000000000005</v>
      </c>
      <c r="N14" s="26">
        <v>2.0788000000000002</v>
      </c>
      <c r="O14" s="26">
        <v>2.0785</v>
      </c>
      <c r="P14" s="30">
        <f t="shared" si="0"/>
        <v>3.00000000000189E-4</v>
      </c>
      <c r="Q14" s="28">
        <f t="shared" si="1"/>
        <v>2.0786500000000001</v>
      </c>
      <c r="R14" s="27">
        <f t="shared" si="2"/>
        <v>1.0012000000000003</v>
      </c>
      <c r="S14" s="30">
        <f t="shared" si="8"/>
        <v>1.3498499999999996</v>
      </c>
      <c r="T14" s="30">
        <f t="shared" si="9"/>
        <v>1.0581000000000005</v>
      </c>
      <c r="U14" s="26">
        <f t="shared" si="10"/>
        <v>1.0012000000000003</v>
      </c>
      <c r="V14" s="26">
        <f t="shared" si="11"/>
        <v>5.6900000000000173E-2</v>
      </c>
      <c r="W14" s="26">
        <f t="shared" si="12"/>
        <v>2.40795</v>
      </c>
      <c r="X14" s="26">
        <f t="shared" si="13"/>
        <v>56.058057683921994</v>
      </c>
      <c r="Y14" s="26">
        <f t="shared" si="14"/>
        <v>5.3775635573197382</v>
      </c>
      <c r="Z14" s="26">
        <f t="shared" si="15"/>
        <v>94.622436442680254</v>
      </c>
    </row>
    <row r="15" spans="1:26" x14ac:dyDescent="0.25">
      <c r="A15">
        <v>6667</v>
      </c>
      <c r="B15" t="s">
        <v>38</v>
      </c>
      <c r="C15" s="25">
        <v>987</v>
      </c>
      <c r="D15">
        <v>1.0209999999999999</v>
      </c>
      <c r="E15">
        <v>1.0209999999999999</v>
      </c>
      <c r="F15" s="26">
        <f t="shared" si="3"/>
        <v>0</v>
      </c>
      <c r="G15" s="31">
        <f t="shared" si="4"/>
        <v>1.0209999999999999</v>
      </c>
      <c r="H15" s="27">
        <v>3.8613</v>
      </c>
      <c r="I15" s="26">
        <v>3.0792000000000002</v>
      </c>
      <c r="J15" s="26">
        <v>3.0794999999999999</v>
      </c>
      <c r="K15" s="26">
        <f>J15-I15</f>
        <v>2.9999999999974492E-4</v>
      </c>
      <c r="L15" s="28">
        <f>AVERAGE(I15:J15)</f>
        <v>3.0793499999999998</v>
      </c>
      <c r="M15" s="27">
        <f>L15-G15</f>
        <v>2.0583499999999999</v>
      </c>
      <c r="N15" s="28">
        <v>3.0649999999999999</v>
      </c>
      <c r="O15" s="26">
        <v>3.0646</v>
      </c>
      <c r="P15" s="30">
        <f t="shared" si="0"/>
        <v>3.9999999999995595E-4</v>
      </c>
      <c r="Q15" s="28">
        <f t="shared" si="1"/>
        <v>3.0648</v>
      </c>
      <c r="R15" s="27">
        <f t="shared" si="2"/>
        <v>2.0438000000000001</v>
      </c>
      <c r="S15" s="26"/>
      <c r="T15" s="26"/>
      <c r="U15" s="26"/>
      <c r="V15" s="26"/>
      <c r="W15" s="26">
        <f t="shared" si="12"/>
        <v>2.8403</v>
      </c>
      <c r="X15" s="26"/>
      <c r="Y15" s="26"/>
      <c r="Z15" s="26"/>
    </row>
    <row r="16" spans="1:26" x14ac:dyDescent="0.25">
      <c r="D16" s="28"/>
      <c r="E16" s="26"/>
      <c r="F16" s="26"/>
      <c r="G16" s="27"/>
      <c r="H16" s="27"/>
      <c r="I16" s="26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3:26" x14ac:dyDescent="0.25"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/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3:26" x14ac:dyDescent="0.25">
      <c r="D18" s="28"/>
      <c r="E18" s="26"/>
      <c r="F18" s="26"/>
      <c r="G18" s="27"/>
      <c r="H18" s="27"/>
      <c r="I18" s="26"/>
      <c r="J18" s="26"/>
      <c r="K18" s="26"/>
      <c r="L18" s="28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3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3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3:26" x14ac:dyDescent="0.25">
      <c r="C21"/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3:26" x14ac:dyDescent="0.25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3:26" x14ac:dyDescent="0.25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3:26" x14ac:dyDescent="0.25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3:26" x14ac:dyDescent="0.25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3:26" x14ac:dyDescent="0.25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3:26" x14ac:dyDescent="0.25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3:26" x14ac:dyDescent="0.25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3:26" x14ac:dyDescent="0.25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3:26" x14ac:dyDescent="0.25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3:26" x14ac:dyDescent="0.25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3:26" x14ac:dyDescent="0.25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VIMS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2018-08-29T18:11:46Z</dcterms:modified>
</cp:coreProperties>
</file>